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financije\"/>
    </mc:Choice>
  </mc:AlternateContent>
  <bookViews>
    <workbookView xWindow="0" yWindow="0" windowWidth="28800" windowHeight="12435"/>
  </bookViews>
  <sheets>
    <sheet name="SAŽETAK" sheetId="1" r:id="rId1"/>
    <sheet name="PH I RH po ekonomskoj klas." sheetId="2" r:id="rId2"/>
    <sheet name="PH I RH po izvorima finan." sheetId="3" r:id="rId3"/>
    <sheet name="RAČUN FINANCIRANJA" sheetId="4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7" l="1"/>
  <c r="H17" i="7"/>
  <c r="F17" i="7"/>
  <c r="E17" i="7"/>
  <c r="L17" i="1"/>
  <c r="K17" i="1"/>
  <c r="I17" i="1"/>
  <c r="J17" i="1"/>
  <c r="G17" i="1"/>
  <c r="H16" i="1"/>
  <c r="H17" i="1" s="1"/>
  <c r="I16" i="1"/>
  <c r="J16" i="1"/>
  <c r="G16" i="1"/>
  <c r="H13" i="1"/>
  <c r="I13" i="1"/>
  <c r="J13" i="1"/>
  <c r="G13" i="1"/>
  <c r="H21" i="7"/>
  <c r="H25" i="7"/>
  <c r="E43" i="3"/>
  <c r="B43" i="3"/>
  <c r="E47" i="3"/>
  <c r="B47" i="3"/>
  <c r="F27" i="3"/>
  <c r="C31" i="3"/>
  <c r="D31" i="3"/>
  <c r="C29" i="3"/>
  <c r="D29" i="3"/>
  <c r="B27" i="3"/>
  <c r="B25" i="3"/>
  <c r="F25" i="3"/>
  <c r="B31" i="3"/>
  <c r="B29" i="3"/>
  <c r="F24" i="3"/>
  <c r="F26" i="3"/>
  <c r="E29" i="3"/>
  <c r="E31" i="3"/>
  <c r="B23" i="3"/>
  <c r="F23" i="3" s="1"/>
  <c r="E13" i="3"/>
  <c r="E19" i="3"/>
  <c r="B19" i="3"/>
  <c r="E15" i="3"/>
  <c r="B15" i="3"/>
  <c r="E17" i="3"/>
  <c r="B17" i="3"/>
  <c r="B13" i="3"/>
  <c r="B10" i="3" s="1"/>
  <c r="E11" i="3"/>
  <c r="B11" i="3"/>
  <c r="B22" i="3" l="1"/>
  <c r="D13" i="3"/>
  <c r="C13" i="3"/>
  <c r="G48" i="3"/>
  <c r="D47" i="3"/>
  <c r="G47" i="3" s="1"/>
  <c r="C47" i="3"/>
  <c r="C44" i="3"/>
  <c r="C43" i="3" s="1"/>
  <c r="D44" i="3"/>
  <c r="E44" i="3"/>
  <c r="B44" i="3"/>
  <c r="D27" i="3"/>
  <c r="C27" i="3"/>
  <c r="D19" i="3"/>
  <c r="C19" i="3"/>
  <c r="D17" i="3"/>
  <c r="C17" i="3"/>
  <c r="D15" i="3"/>
  <c r="G15" i="3" s="1"/>
  <c r="C15" i="3"/>
  <c r="D11" i="3"/>
  <c r="D10" i="3" s="1"/>
  <c r="C11" i="3"/>
  <c r="C10" i="3" s="1"/>
  <c r="K28" i="2"/>
  <c r="K33" i="2"/>
  <c r="K34" i="2"/>
  <c r="K31" i="2"/>
  <c r="K32" i="2"/>
  <c r="K29" i="2"/>
  <c r="J27" i="2"/>
  <c r="J28" i="2"/>
  <c r="J21" i="2"/>
  <c r="K13" i="2"/>
  <c r="K14" i="2"/>
  <c r="J13" i="2"/>
  <c r="J14" i="2"/>
  <c r="J16" i="2"/>
  <c r="D25" i="3"/>
  <c r="E25" i="3"/>
  <c r="C25" i="3"/>
  <c r="C22" i="3" s="1"/>
  <c r="D23" i="3"/>
  <c r="E23" i="3"/>
  <c r="C23" i="3"/>
  <c r="J58" i="2"/>
  <c r="K91" i="2"/>
  <c r="J91" i="2"/>
  <c r="K43" i="2"/>
  <c r="J42" i="2"/>
  <c r="J43" i="2"/>
  <c r="K47" i="2"/>
  <c r="J47" i="2"/>
  <c r="K55" i="2"/>
  <c r="K57" i="2"/>
  <c r="K58" i="2"/>
  <c r="J55" i="2"/>
  <c r="J56" i="2"/>
  <c r="J57" i="2"/>
  <c r="J76" i="2"/>
  <c r="J77" i="2"/>
  <c r="K76" i="2"/>
  <c r="K70" i="2"/>
  <c r="K71" i="2"/>
  <c r="K72" i="2"/>
  <c r="K73" i="2"/>
  <c r="K60" i="2"/>
  <c r="K61" i="2"/>
  <c r="K62" i="2"/>
  <c r="K63" i="2"/>
  <c r="K64" i="2"/>
  <c r="K66" i="2"/>
  <c r="K67" i="2"/>
  <c r="K68" i="2"/>
  <c r="J60" i="2"/>
  <c r="J61" i="2"/>
  <c r="J62" i="2"/>
  <c r="J63" i="2"/>
  <c r="J64" i="2"/>
  <c r="J65" i="2"/>
  <c r="J66" i="2"/>
  <c r="J67" i="2"/>
  <c r="J68" i="2"/>
  <c r="K85" i="2"/>
  <c r="K87" i="2"/>
  <c r="K90" i="2"/>
  <c r="I84" i="2"/>
  <c r="H84" i="2"/>
  <c r="H49" i="2"/>
  <c r="G84" i="2"/>
  <c r="F84" i="2"/>
  <c r="G49" i="2"/>
  <c r="G46" i="2"/>
  <c r="H46" i="2"/>
  <c r="G44" i="2"/>
  <c r="H44" i="2"/>
  <c r="G42" i="2"/>
  <c r="H42" i="2"/>
  <c r="G82" i="2"/>
  <c r="H82" i="2"/>
  <c r="I82" i="2"/>
  <c r="F82" i="2"/>
  <c r="G91" i="2"/>
  <c r="H91" i="2"/>
  <c r="I91" i="2"/>
  <c r="I49" i="2"/>
  <c r="F49" i="2"/>
  <c r="G54" i="2"/>
  <c r="H54" i="2"/>
  <c r="I54" i="2"/>
  <c r="F54" i="2"/>
  <c r="G59" i="2"/>
  <c r="H59" i="2"/>
  <c r="I59" i="2"/>
  <c r="F59" i="2"/>
  <c r="J70" i="2"/>
  <c r="J71" i="2"/>
  <c r="J73" i="2"/>
  <c r="G69" i="2"/>
  <c r="H69" i="2"/>
  <c r="K69" i="2" s="1"/>
  <c r="I69" i="2"/>
  <c r="F69" i="2"/>
  <c r="G75" i="2"/>
  <c r="G74" i="2" s="1"/>
  <c r="H75" i="2"/>
  <c r="H74" i="2" s="1"/>
  <c r="I75" i="2"/>
  <c r="I74" i="2" s="1"/>
  <c r="F75" i="2"/>
  <c r="F74" i="2" s="1"/>
  <c r="G13" i="2"/>
  <c r="H13" i="2"/>
  <c r="I13" i="2"/>
  <c r="F13" i="2"/>
  <c r="G15" i="2"/>
  <c r="H15" i="2"/>
  <c r="I15" i="2"/>
  <c r="F15" i="2"/>
  <c r="G19" i="2"/>
  <c r="G18" i="2" s="1"/>
  <c r="H19" i="2"/>
  <c r="H18" i="2" s="1"/>
  <c r="I19" i="2"/>
  <c r="I18" i="2" s="1"/>
  <c r="F19" i="2"/>
  <c r="F18" i="2" s="1"/>
  <c r="G22" i="2"/>
  <c r="I23" i="2"/>
  <c r="I22" i="2" s="1"/>
  <c r="F23" i="2"/>
  <c r="F22" i="2" s="1"/>
  <c r="J24" i="2"/>
  <c r="G26" i="2"/>
  <c r="G25" i="2" s="1"/>
  <c r="H26" i="2"/>
  <c r="H25" i="2" s="1"/>
  <c r="I26" i="2"/>
  <c r="I25" i="2" s="1"/>
  <c r="F26" i="2"/>
  <c r="F25" i="2" s="1"/>
  <c r="H30" i="2"/>
  <c r="G30" i="2"/>
  <c r="G29" i="2" s="1"/>
  <c r="I30" i="2"/>
  <c r="I29" i="2" s="1"/>
  <c r="F30" i="2"/>
  <c r="F29" i="2" s="1"/>
  <c r="J32" i="2"/>
  <c r="J34" i="2"/>
  <c r="G33" i="2"/>
  <c r="H33" i="2"/>
  <c r="I33" i="2"/>
  <c r="F33" i="2"/>
  <c r="F46" i="2"/>
  <c r="G26" i="3"/>
  <c r="G20" i="7"/>
  <c r="G19" i="7" s="1"/>
  <c r="H19" i="7" s="1"/>
  <c r="H12" i="7"/>
  <c r="L16" i="1"/>
  <c r="L15" i="1"/>
  <c r="L14" i="1"/>
  <c r="L13" i="1"/>
  <c r="L11" i="1"/>
  <c r="K16" i="1"/>
  <c r="K15" i="1"/>
  <c r="K14" i="1"/>
  <c r="K13" i="1"/>
  <c r="K11" i="1"/>
  <c r="G25" i="3"/>
  <c r="F31" i="3"/>
  <c r="F29" i="3"/>
  <c r="G18" i="3"/>
  <c r="G17" i="3"/>
  <c r="G16" i="3"/>
  <c r="G14" i="3"/>
  <c r="G13" i="3"/>
  <c r="G12" i="3"/>
  <c r="G11" i="3"/>
  <c r="F20" i="3"/>
  <c r="F18" i="3"/>
  <c r="F17" i="3"/>
  <c r="F14" i="3"/>
  <c r="F13" i="3"/>
  <c r="F12" i="3"/>
  <c r="F11" i="3"/>
  <c r="K52" i="2"/>
  <c r="K51" i="2"/>
  <c r="K50" i="2"/>
  <c r="K45" i="2"/>
  <c r="J52" i="2"/>
  <c r="J51" i="2"/>
  <c r="J50" i="2"/>
  <c r="E10" i="3"/>
  <c r="G46" i="3"/>
  <c r="J31" i="2"/>
  <c r="J20" i="2"/>
  <c r="J17" i="2"/>
  <c r="I41" i="2"/>
  <c r="I42" i="2"/>
  <c r="I44" i="2"/>
  <c r="I46" i="2"/>
  <c r="F42" i="2"/>
  <c r="F44" i="2"/>
  <c r="F91" i="2"/>
  <c r="H20" i="7" l="1"/>
  <c r="H14" i="7"/>
  <c r="G23" i="3"/>
  <c r="E22" i="3"/>
  <c r="F22" i="3" s="1"/>
  <c r="G10" i="3"/>
  <c r="D43" i="3"/>
  <c r="F10" i="3"/>
  <c r="D22" i="3"/>
  <c r="J26" i="2"/>
  <c r="K26" i="2"/>
  <c r="K44" i="2"/>
  <c r="G41" i="2"/>
  <c r="K49" i="2"/>
  <c r="J69" i="2"/>
  <c r="J54" i="2"/>
  <c r="K75" i="2"/>
  <c r="I81" i="2"/>
  <c r="I80" i="2" s="1"/>
  <c r="I79" i="2" s="1"/>
  <c r="F81" i="2"/>
  <c r="K84" i="2"/>
  <c r="K46" i="2"/>
  <c r="H81" i="2"/>
  <c r="H80" i="2" s="1"/>
  <c r="H79" i="2" s="1"/>
  <c r="H48" i="2"/>
  <c r="K54" i="2"/>
  <c r="H41" i="2"/>
  <c r="K41" i="2" s="1"/>
  <c r="K42" i="2"/>
  <c r="G81" i="2"/>
  <c r="G80" i="2" s="1"/>
  <c r="G79" i="2" s="1"/>
  <c r="G48" i="2"/>
  <c r="G40" i="2" s="1"/>
  <c r="F48" i="2"/>
  <c r="I48" i="2"/>
  <c r="J59" i="2"/>
  <c r="K59" i="2"/>
  <c r="K74" i="2"/>
  <c r="J74" i="2"/>
  <c r="G12" i="2"/>
  <c r="G11" i="2" s="1"/>
  <c r="G10" i="2" s="1"/>
  <c r="F12" i="2"/>
  <c r="F11" i="2" s="1"/>
  <c r="F10" i="2" s="1"/>
  <c r="I12" i="2"/>
  <c r="I11" i="2" s="1"/>
  <c r="I10" i="2" s="1"/>
  <c r="H12" i="2"/>
  <c r="J15" i="2"/>
  <c r="J30" i="2"/>
  <c r="H29" i="2"/>
  <c r="J19" i="2"/>
  <c r="J18" i="2"/>
  <c r="J29" i="2"/>
  <c r="J22" i="2"/>
  <c r="J25" i="2"/>
  <c r="K25" i="2" s="1"/>
  <c r="H22" i="2"/>
  <c r="J33" i="2"/>
  <c r="J44" i="2"/>
  <c r="H13" i="7"/>
  <c r="H11" i="7"/>
  <c r="G9" i="7"/>
  <c r="J75" i="2"/>
  <c r="J49" i="2"/>
  <c r="J46" i="2"/>
  <c r="F41" i="2"/>
  <c r="J41" i="2"/>
  <c r="E9" i="7"/>
  <c r="F9" i="7"/>
  <c r="G22" i="3" l="1"/>
  <c r="H11" i="2"/>
  <c r="K81" i="2"/>
  <c r="H40" i="2"/>
  <c r="H39" i="2" s="1"/>
  <c r="H93" i="2" s="1"/>
  <c r="K80" i="2"/>
  <c r="K79" i="2" s="1"/>
  <c r="J81" i="2"/>
  <c r="G39" i="2"/>
  <c r="G93" i="2" s="1"/>
  <c r="K48" i="2"/>
  <c r="I40" i="2"/>
  <c r="K40" i="2" s="1"/>
  <c r="J48" i="2"/>
  <c r="J12" i="2"/>
  <c r="K12" i="2"/>
  <c r="J11" i="2"/>
  <c r="H10" i="2"/>
  <c r="K10" i="2" s="1"/>
  <c r="F80" i="2"/>
  <c r="H9" i="7"/>
  <c r="F40" i="2"/>
  <c r="J80" i="2" l="1"/>
  <c r="J79" i="2" s="1"/>
  <c r="F79" i="2"/>
  <c r="I39" i="2"/>
  <c r="I93" i="2" s="1"/>
  <c r="K93" i="2" s="1"/>
  <c r="K39" i="2"/>
  <c r="J10" i="2"/>
  <c r="F39" i="2"/>
  <c r="F93" i="2" s="1"/>
  <c r="J40" i="2"/>
  <c r="J39" i="2" l="1"/>
  <c r="J93" i="2"/>
  <c r="J23" i="2"/>
  <c r="F19" i="3"/>
</calcChain>
</file>

<file path=xl/sharedStrings.xml><?xml version="1.0" encoding="utf-8"?>
<sst xmlns="http://schemas.openxmlformats.org/spreadsheetml/2006/main" count="250" uniqueCount="173">
  <si>
    <t>I. OPĆI DIO</t>
  </si>
  <si>
    <t xml:space="preserve"> RAČUN PRIHODA I RASHODA </t>
  </si>
  <si>
    <t xml:space="preserve">IZVJEŠTAJ O PRIHODIMA I RASHODIMA PREMA EKONOMSKOJ KLASIFIKACIJI </t>
  </si>
  <si>
    <t>BROJČANA OZNAKA I NAZIV</t>
  </si>
  <si>
    <t xml:space="preserve">OSTVARENJE/IZVRŠENJE 
2023. </t>
  </si>
  <si>
    <t>IZVORNI PLAN 2024.</t>
  </si>
  <si>
    <t>TEKUĆI PLAN 2024</t>
  </si>
  <si>
    <t xml:space="preserve">OSTVARENJE/IZVRŠENJE 
2024. </t>
  </si>
  <si>
    <t>INDEKS</t>
  </si>
  <si>
    <t>INDEKS**</t>
  </si>
  <si>
    <t>6=5/2*100</t>
  </si>
  <si>
    <t>7=5/4*100</t>
  </si>
  <si>
    <t>UKUPNO PRIHODI</t>
  </si>
  <si>
    <t>Prihodi poslovanja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</si>
  <si>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</si>
  <si>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</si>
  <si>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</si>
  <si>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</si>
  <si>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</si>
  <si>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</si>
  <si>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</si>
  <si>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</si>
  <si>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</si>
  <si>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Donacijeod pravnih I fizičkih osoba izvan općeg proračuna</t>
  </si>
  <si>
    <t>Tekuće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</si>
  <si>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</si>
  <si>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</si>
  <si>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</si>
  <si>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TEKUĆI PLAN 2024.</t>
  </si>
  <si>
    <t>UKUPNO RASHODI</t>
  </si>
  <si>
    <t>Rashodi poslovanja</t>
  </si>
  <si>
    <t>Rashodi za zaposlene</t>
  </si>
  <si>
    <t>Plaće (Bruto)</t>
  </si>
  <si>
    <t>Plaće za redovan rad</t>
  </si>
  <si>
    <t xml:space="preserve">'Ostali rashodi za zaposlene </t>
  </si>
  <si>
    <t xml:space="preserve">Ostali rashodi za zaposlene 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</si>
  <si>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</si>
  <si>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</si>
  <si>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</si>
  <si>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</si>
  <si>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</si>
  <si>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Naknada za prijevoz na posao i s posla</t>
  </si>
  <si>
    <t>Stručno usavršavanje zaposlenika</t>
  </si>
  <si>
    <t>Nakn. za korištenje priv. autom.u služb. svrhe</t>
  </si>
  <si>
    <t>Rashodi za materijal I energiju</t>
  </si>
  <si>
    <t>Uredski materijal i ostali materijalni rashodi</t>
  </si>
  <si>
    <t>Energija</t>
  </si>
  <si>
    <t>Materijal i djelovi za tekuće i invest. održavanje</t>
  </si>
  <si>
    <t>Rashodi za usluge</t>
  </si>
  <si>
    <t>Usluge telefona i pošte</t>
  </si>
  <si>
    <t>Usluge tekućeg i investicijskog održavanja</t>
  </si>
  <si>
    <t>Usluge promidžbe i informiranja</t>
  </si>
  <si>
    <t>Komunalne usluge</t>
  </si>
  <si>
    <t>Zdravstvene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</si>
  <si>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</si>
  <si>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</si>
  <si>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</si>
  <si>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</si>
  <si>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</si>
  <si>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</si>
  <si>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Financijski rashodi</t>
  </si>
  <si>
    <t>Ostali financijski rashodi</t>
  </si>
  <si>
    <t>Bankarske usl. i usluge plat.prometa</t>
  </si>
  <si>
    <t>Rashodi za nabavu nefinancijske imovine</t>
  </si>
  <si>
    <t>Proizvedena dugotrajna imovina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</si>
  <si>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</si>
  <si>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</si>
  <si>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</si>
  <si>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</si>
  <si>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</si>
  <si>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</si>
  <si>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</si>
  <si>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UKUPNO RASHODI I IZDACI</t>
  </si>
  <si>
    <t>Prihodi od prodaje proizvoda I robe te pruženih usluga, prihodi od donacija</t>
  </si>
  <si>
    <t xml:space="preserve">UKUPNO PRIHODI </t>
  </si>
  <si>
    <t>1 Opći prihodi i primici</t>
  </si>
  <si>
    <t>11 Opći prihodi i primici</t>
  </si>
  <si>
    <t>3 Vlastiti prihodi</t>
  </si>
  <si>
    <t>IZVJEŠTAJ O PRIHODIMA I RASHODIMA PREMA IZVORIMA FINANCIRANJA</t>
  </si>
  <si>
    <t>RAČUN PRIHODA I RASHODA</t>
  </si>
  <si>
    <t>4 Prihodi za posebne namjene</t>
  </si>
  <si>
    <t>5 Pomoći</t>
  </si>
  <si>
    <t>6 Donacije</t>
  </si>
  <si>
    <t>IZVJEŠTAJ O RASHODIMA PREMA FUNKCIJSKOJ KLASIFIKACIJI</t>
  </si>
  <si>
    <t xml:space="preserve"> IZVRŠENJE 
2023. </t>
  </si>
  <si>
    <t xml:space="preserve"> IZVRŠENJE 
2024. </t>
  </si>
  <si>
    <t xml:space="preserve">OSTVARENJE/ IZVRŠENJE 
2024. </t>
  </si>
  <si>
    <t>Primici od financijske imovine i zaduživanja</t>
  </si>
  <si>
    <t>Izdaci za financijsku imovinu i otplate zajmova</t>
  </si>
  <si>
    <t>RAČUN FINANCIRANJA</t>
  </si>
  <si>
    <t>IZVJEŠTAJ RAČUNA FINANCIRANJA PREMA EKONOMSKOJ KLASIFIKACIJI</t>
  </si>
  <si>
    <t>IZVJEŠTAJ RAČUNA FINANCIRANJA PREMA IZVORIMA FINANCIRANJA</t>
  </si>
  <si>
    <t>SAŽETAK  RAČUNA PRIHODA I RASHODA I RAČUNA FINANCIRANJA</t>
  </si>
  <si>
    <t>SAŽETAK RAČUNA PRIHODA I RASHODA</t>
  </si>
  <si>
    <t>OSTVARENJE/IZVRŠENJE 
2023.</t>
  </si>
  <si>
    <t>IZVORNI PLAN ZA 2024.</t>
  </si>
  <si>
    <t>OSTVARENJE/IZVRŠENJE 
2024.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</si>
  <si>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</si>
  <si>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</si>
  <si>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</si>
  <si>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</si>
  <si>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</si>
  <si>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</si>
  <si>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</si>
  <si>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</si>
  <si>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</si>
  <si>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</si>
  <si>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</si>
  <si>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</si>
  <si>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</si>
  <si>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</si>
  <si>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</si>
  <si>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II. POSEBNI DIO</t>
  </si>
  <si>
    <t>IZVJEŠTAJ PO PROGRAMSKOJ KLASIFIKACIJI</t>
  </si>
  <si>
    <t>5=4/3*100</t>
  </si>
  <si>
    <t>IZVOR 11</t>
  </si>
  <si>
    <t>opći prihodi i primici</t>
  </si>
  <si>
    <t>IZVOR 32</t>
  </si>
  <si>
    <t>IZVOR 42</t>
  </si>
  <si>
    <t>IZVOR 52</t>
  </si>
  <si>
    <t>IZVOR 62</t>
  </si>
  <si>
    <t>IZVOR 11 - opći prihodi I primici</t>
  </si>
  <si>
    <t>RASHODI ZA NABAVU NEFINANCIJSKE IMOVINE</t>
  </si>
  <si>
    <t>RASHODI ZA NABAVU PROIZV. DUGOTRAJNE IMOVINE</t>
  </si>
  <si>
    <t>TEKUĆI PLAN ZA 2024.</t>
  </si>
  <si>
    <t>UKUPNO IZVORI FINANCIRANJA</t>
  </si>
  <si>
    <t>Ostali prihodi</t>
  </si>
  <si>
    <t>Prihodi iz nadl.proračuna za financiranje DI</t>
  </si>
  <si>
    <t>Kapitalne donacije</t>
  </si>
  <si>
    <t>Prihodi od pozitivnih tečajnih razlika</t>
  </si>
  <si>
    <t>Kapitalne pomoći prprač.korisnicima koji nije nadl.</t>
  </si>
  <si>
    <t>Kapitalne pomoći poračunu iz drugih proračuna</t>
  </si>
  <si>
    <t>Pomoći proračunu iz dr.proračuna i izv.pr.korisn.</t>
  </si>
  <si>
    <t>Ostali nespomeniti financijski rashodi</t>
  </si>
  <si>
    <t>Članarine i pristojbe</t>
  </si>
  <si>
    <t>Zakupnine i najamnine</t>
  </si>
  <si>
    <t>Sitni inventar</t>
  </si>
  <si>
    <t>Knjige, umj.djela i ostale izl.vrijednosti</t>
  </si>
  <si>
    <t>Knjige</t>
  </si>
  <si>
    <t>Građevinski objekti</t>
  </si>
  <si>
    <t>Poslovni objekti</t>
  </si>
  <si>
    <t>0820</t>
  </si>
  <si>
    <t>T-projekt T3001 02: Kupnja knjižne gr.i op.</t>
  </si>
  <si>
    <t>32 Vlastiti prihodi  knjižnica</t>
  </si>
  <si>
    <t>42 Prihodi za posebne namjene knjižnica</t>
  </si>
  <si>
    <t>32 Vlastiti prihodi knjižnica</t>
  </si>
  <si>
    <t>52 Pomoći knjižnica</t>
  </si>
  <si>
    <t>62 Donacije knjižnica</t>
  </si>
  <si>
    <t>42 Rashodi za posebne namjene knjižnica</t>
  </si>
  <si>
    <t>4 Rashodi za posebne namjene</t>
  </si>
  <si>
    <t>01 Opće i javne usluge</t>
  </si>
  <si>
    <t>011 Izvršna i zak.tijela, fin. i fisk.poslovi</t>
  </si>
  <si>
    <t>013 Opće usluge</t>
  </si>
  <si>
    <t>04 Ekonomski poslovi</t>
  </si>
  <si>
    <t xml:space="preserve">041 Opći ekonomski, trg.i drugi poslovi </t>
  </si>
  <si>
    <t>0,00</t>
  </si>
  <si>
    <t>Gradska knjižnica i čitaonica HVAR nema primitaka od financijske imovine i zaduživanja ni izdataka za financijsku imovinu i otplatu zajmova.</t>
  </si>
  <si>
    <t>GRAD. KNJIŽNICA I ČITAONICA HVAR</t>
  </si>
  <si>
    <t>GLAVA 00103</t>
  </si>
  <si>
    <t>Knjižnična djelatnost</t>
  </si>
  <si>
    <t>T PROJEKT</t>
  </si>
  <si>
    <t>AKTIVNOST T3001 02</t>
  </si>
  <si>
    <t>Kupnja knjižne građe</t>
  </si>
  <si>
    <t>AKTIVNOST A3001</t>
  </si>
  <si>
    <t>prihod za posebne namjene knjižnica</t>
  </si>
  <si>
    <t>pomoći knjižnica</t>
  </si>
  <si>
    <t>donacije knjižnica</t>
  </si>
  <si>
    <t>vlastiti prihodi knjižnica</t>
  </si>
  <si>
    <t>IZVOR 32 - vlastiti prihodi knjižnica</t>
  </si>
  <si>
    <t>IZVOR 42 - prihod za posebne namjene knjižnica</t>
  </si>
  <si>
    <t>IZVOR 52 - pomoći knjižnica</t>
  </si>
  <si>
    <t>IZVOR 62 - donacije knjižnica</t>
  </si>
  <si>
    <t>IZVRŠENJE FINANCIJSKOG PLANA GRADSKE KNJIŽNICE I ČITAONICE HVAR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</si>
</sst>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_-;\-* #,##0.0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1"/>
      <name val="Arial"/>
      <family val="2"/>
      <charset val="238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color indexed="8"/>
      <name val="Arial"/>
      <family val="2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06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0" fontId="0" fillId="0" borderId="5" xfId="0" applyBorder="1"/>
    <xf numFmtId="0" fontId="8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2" borderId="5" xfId="0" quotePrefix="1" applyFont="1" applyFill="1" applyBorder="1" applyAlignment="1">
      <alignment horizontal="left" vertical="center"/>
    </xf>
    <xf numFmtId="0" fontId="9" fillId="2" borderId="5" xfId="0" quotePrefix="1" applyFont="1" applyFill="1" applyBorder="1" applyAlignment="1">
      <alignment horizontal="left" vertical="center" wrapText="1"/>
    </xf>
    <xf numFmtId="0" fontId="11" fillId="2" borderId="5" xfId="0" quotePrefix="1" applyFont="1" applyFill="1" applyBorder="1" applyAlignment="1">
      <alignment horizontal="left" vertical="center"/>
    </xf>
    <xf numFmtId="0" fontId="5" fillId="2" borderId="5" xfId="0" quotePrefix="1" applyFont="1" applyFill="1" applyBorder="1" applyAlignment="1">
      <alignment horizontal="left" vertical="center"/>
    </xf>
    <xf numFmtId="0" fontId="10" fillId="2" borderId="5" xfId="0" quotePrefix="1" applyFont="1" applyFill="1" applyBorder="1" applyAlignment="1">
      <alignment horizontal="left" vertical="center" wrapText="1"/>
    </xf>
    <xf numFmtId="0" fontId="9" fillId="2" borderId="0" xfId="0" quotePrefix="1" applyFont="1" applyFill="1" applyAlignment="1">
      <alignment horizontal="left" vertical="center"/>
    </xf>
    <xf numFmtId="0" fontId="9" fillId="2" borderId="0" xfId="0" quotePrefix="1" applyFont="1" applyFill="1" applyAlignment="1">
      <alignment horizontal="left" vertical="center" wrapText="1"/>
    </xf>
    <xf numFmtId="3" fontId="7" fillId="2" borderId="0" xfId="0" applyNumberFormat="1" applyFont="1" applyFill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2" fillId="2" borderId="5" xfId="0" quotePrefix="1" applyFont="1" applyFill="1" applyBorder="1" applyAlignment="1">
      <alignment horizontal="left" vertical="center"/>
    </xf>
    <xf numFmtId="0" fontId="10" fillId="2" borderId="5" xfId="0" quotePrefix="1" applyFont="1" applyFill="1" applyBorder="1" applyAlignment="1">
      <alignment horizontal="left" vertical="center"/>
    </xf>
    <xf numFmtId="0" fontId="13" fillId="2" borderId="5" xfId="0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7" fillId="2" borderId="5" xfId="0" applyNumberFormat="1" applyFont="1" applyFill="1" applyBorder="1" applyAlignment="1">
      <alignment horizontal="right"/>
    </xf>
    <xf numFmtId="4" fontId="18" fillId="2" borderId="5" xfId="0" applyNumberFormat="1" applyFont="1" applyFill="1" applyBorder="1" applyAlignment="1">
      <alignment horizontal="right"/>
    </xf>
    <xf numFmtId="0" fontId="19" fillId="2" borderId="5" xfId="0" quotePrefix="1" applyFont="1" applyFill="1" applyBorder="1" applyAlignment="1">
      <alignment horizontal="left" vertical="center"/>
    </xf>
    <xf numFmtId="4" fontId="20" fillId="2" borderId="5" xfId="0" applyNumberFormat="1" applyFont="1" applyFill="1" applyBorder="1" applyAlignment="1">
      <alignment horizontal="right"/>
    </xf>
    <xf numFmtId="4" fontId="21" fillId="2" borderId="5" xfId="0" applyNumberFormat="1" applyFont="1" applyFill="1" applyBorder="1" applyAlignment="1">
      <alignment horizontal="right"/>
    </xf>
    <xf numFmtId="4" fontId="23" fillId="2" borderId="5" xfId="0" applyNumberFormat="1" applyFont="1" applyFill="1" applyBorder="1" applyAlignment="1">
      <alignment horizontal="right"/>
    </xf>
    <xf numFmtId="4" fontId="24" fillId="2" borderId="5" xfId="0" applyNumberFormat="1" applyFont="1" applyFill="1" applyBorder="1"/>
    <xf numFmtId="4" fontId="12" fillId="2" borderId="5" xfId="0" applyNumberFormat="1" applyFont="1" applyFill="1" applyBorder="1" applyAlignment="1">
      <alignment vertical="center" wrapText="1"/>
    </xf>
    <xf numFmtId="0" fontId="26" fillId="0" borderId="5" xfId="0" applyFont="1" applyBorder="1"/>
    <xf numFmtId="4" fontId="27" fillId="0" borderId="5" xfId="0" applyNumberFormat="1" applyFont="1" applyBorder="1"/>
    <xf numFmtId="0" fontId="27" fillId="0" borderId="5" xfId="0" applyFont="1" applyBorder="1"/>
    <xf numFmtId="4" fontId="26" fillId="0" borderId="5" xfId="0" applyNumberFormat="1" applyFont="1" applyBorder="1"/>
    <xf numFmtId="4" fontId="28" fillId="2" borderId="5" xfId="0" applyNumberFormat="1" applyFont="1" applyFill="1" applyBorder="1" applyAlignment="1">
      <alignment horizontal="right"/>
    </xf>
    <xf numFmtId="4" fontId="29" fillId="0" borderId="5" xfId="0" applyNumberFormat="1" applyFont="1" applyBorder="1"/>
    <xf numFmtId="2" fontId="26" fillId="0" borderId="5" xfId="0" applyNumberFormat="1" applyFont="1" applyBorder="1"/>
    <xf numFmtId="2" fontId="25" fillId="0" borderId="5" xfId="0" applyNumberFormat="1" applyFont="1" applyBorder="1"/>
    <xf numFmtId="2" fontId="30" fillId="0" borderId="5" xfId="0" applyNumberFormat="1" applyFont="1" applyBorder="1"/>
    <xf numFmtId="2" fontId="27" fillId="0" borderId="5" xfId="0" applyNumberFormat="1" applyFont="1" applyBorder="1"/>
    <xf numFmtId="0" fontId="11" fillId="2" borderId="5" xfId="0" quotePrefix="1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horizontal="left" vertical="center" indent="1"/>
    </xf>
    <xf numFmtId="3" fontId="7" fillId="2" borderId="5" xfId="0" applyNumberFormat="1" applyFont="1" applyFill="1" applyBorder="1" applyAlignment="1">
      <alignment horizontal="right" wrapText="1"/>
    </xf>
    <xf numFmtId="0" fontId="11" fillId="2" borderId="5" xfId="0" applyFont="1" applyFill="1" applyBorder="1" applyAlignment="1">
      <alignment horizontal="left" vertical="center" wrapText="1" indent="1"/>
    </xf>
    <xf numFmtId="0" fontId="31" fillId="0" borderId="0" xfId="0" applyFont="1"/>
    <xf numFmtId="0" fontId="32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indent="1"/>
    </xf>
    <xf numFmtId="0" fontId="33" fillId="2" borderId="5" xfId="0" applyFont="1" applyFill="1" applyBorder="1" applyAlignment="1">
      <alignment horizontal="left" vertical="center" wrapText="1" indent="1"/>
    </xf>
    <xf numFmtId="0" fontId="32" fillId="2" borderId="5" xfId="0" applyFont="1" applyFill="1" applyBorder="1" applyAlignment="1">
      <alignment horizontal="left" vertical="center" wrapText="1" indent="1"/>
    </xf>
    <xf numFmtId="4" fontId="34" fillId="2" borderId="5" xfId="0" applyNumberFormat="1" applyFont="1" applyFill="1" applyBorder="1" applyAlignment="1">
      <alignment vertical="center"/>
    </xf>
    <xf numFmtId="0" fontId="22" fillId="0" borderId="0" xfId="0" applyFont="1"/>
    <xf numFmtId="0" fontId="27" fillId="0" borderId="0" xfId="0" applyFont="1" applyAlignment="1">
      <alignment horizontal="center"/>
    </xf>
    <xf numFmtId="0" fontId="11" fillId="2" borderId="5" xfId="0" quotePrefix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/>
    </xf>
    <xf numFmtId="2" fontId="0" fillId="0" borderId="5" xfId="0" applyNumberFormat="1" applyBorder="1"/>
    <xf numFmtId="164" fontId="26" fillId="0" borderId="5" xfId="1" applyFont="1" applyBorder="1"/>
    <xf numFmtId="164" fontId="27" fillId="0" borderId="5" xfId="1" applyFont="1" applyBorder="1"/>
    <xf numFmtId="2" fontId="0" fillId="0" borderId="5" xfId="0" applyNumberFormat="1" applyBorder="1" applyAlignment="1">
      <alignment horizontal="right"/>
    </xf>
    <xf numFmtId="164" fontId="34" fillId="2" borderId="5" xfId="1" applyFont="1" applyFill="1" applyBorder="1" applyAlignment="1">
      <alignment vertical="center" wrapText="1"/>
    </xf>
    <xf numFmtId="43" fontId="34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30" fillId="0" borderId="0" xfId="0" applyFont="1"/>
    <xf numFmtId="0" fontId="3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right" vertical="center"/>
    </xf>
    <xf numFmtId="0" fontId="3" fillId="0" borderId="5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/>
    </xf>
    <xf numFmtId="0" fontId="9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/>
    </xf>
    <xf numFmtId="0" fontId="3" fillId="3" borderId="5" xfId="0" quotePrefix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37" fillId="3" borderId="5" xfId="0" applyFont="1" applyFill="1" applyBorder="1" applyAlignment="1">
      <alignment wrapText="1"/>
    </xf>
    <xf numFmtId="3" fontId="2" fillId="3" borderId="5" xfId="0" applyNumberFormat="1" applyFont="1" applyFill="1" applyBorder="1" applyAlignment="1">
      <alignment horizontal="right"/>
    </xf>
    <xf numFmtId="2" fontId="29" fillId="0" borderId="5" xfId="0" applyNumberFormat="1" applyFont="1" applyBorder="1"/>
    <xf numFmtId="4" fontId="0" fillId="0" borderId="5" xfId="0" applyNumberFormat="1" applyBorder="1"/>
    <xf numFmtId="164" fontId="30" fillId="0" borderId="5" xfId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164" fontId="9" fillId="0" borderId="5" xfId="1" applyFont="1" applyBorder="1" applyAlignment="1">
      <alignment vertical="center"/>
    </xf>
    <xf numFmtId="164" fontId="15" fillId="3" borderId="5" xfId="1" applyFont="1" applyFill="1" applyBorder="1" applyAlignment="1">
      <alignment vertical="center"/>
    </xf>
    <xf numFmtId="164" fontId="38" fillId="0" borderId="5" xfId="1" applyFont="1" applyBorder="1" applyAlignment="1">
      <alignment horizontal="right"/>
    </xf>
    <xf numFmtId="164" fontId="9" fillId="0" borderId="5" xfId="1" applyFont="1" applyBorder="1" applyAlignment="1">
      <alignment vertical="center" wrapText="1"/>
    </xf>
    <xf numFmtId="164" fontId="12" fillId="0" borderId="5" xfId="1" applyFont="1" applyBorder="1" applyAlignment="1">
      <alignment vertical="center" wrapText="1"/>
    </xf>
    <xf numFmtId="164" fontId="12" fillId="0" borderId="5" xfId="1" applyFont="1" applyBorder="1" applyAlignment="1">
      <alignment vertical="center"/>
    </xf>
    <xf numFmtId="2" fontId="3" fillId="3" borderId="5" xfId="0" quotePrefix="1" applyNumberFormat="1" applyFont="1" applyFill="1" applyBorder="1" applyAlignment="1">
      <alignment horizontal="right" wrapText="1"/>
    </xf>
    <xf numFmtId="2" fontId="3" fillId="3" borderId="5" xfId="0" applyNumberFormat="1" applyFont="1" applyFill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wrapText="1"/>
    </xf>
    <xf numFmtId="2" fontId="9" fillId="0" borderId="5" xfId="0" applyNumberFormat="1" applyFont="1" applyBorder="1" applyAlignment="1">
      <alignment horizontal="right" wrapText="1"/>
    </xf>
    <xf numFmtId="4" fontId="38" fillId="0" borderId="5" xfId="0" applyNumberFormat="1" applyFont="1" applyBorder="1" applyAlignment="1">
      <alignment horizontal="right"/>
    </xf>
    <xf numFmtId="4" fontId="38" fillId="0" borderId="5" xfId="0" applyNumberFormat="1" applyFont="1" applyBorder="1" applyAlignment="1">
      <alignment horizontal="right" wrapText="1"/>
    </xf>
    <xf numFmtId="4" fontId="17" fillId="3" borderId="5" xfId="0" applyNumberFormat="1" applyFont="1" applyFill="1" applyBorder="1" applyAlignment="1">
      <alignment horizontal="right"/>
    </xf>
    <xf numFmtId="4" fontId="15" fillId="3" borderId="5" xfId="1" applyNumberFormat="1" applyFont="1" applyFill="1" applyBorder="1" applyAlignment="1">
      <alignment vertical="center" wrapText="1"/>
    </xf>
    <xf numFmtId="4" fontId="3" fillId="0" borderId="5" xfId="0" applyNumberFormat="1" applyFont="1" applyBorder="1"/>
    <xf numFmtId="4" fontId="3" fillId="3" borderId="5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0" fillId="2" borderId="4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right"/>
    </xf>
    <xf numFmtId="0" fontId="43" fillId="2" borderId="4" xfId="0" applyFont="1" applyFill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vertical="center" wrapText="1"/>
    </xf>
    <xf numFmtId="0" fontId="42" fillId="0" borderId="0" xfId="0" applyFont="1" applyAlignment="1">
      <alignment horizontal="left" vertical="center" wrapText="1"/>
    </xf>
    <xf numFmtId="4" fontId="7" fillId="2" borderId="0" xfId="0" applyNumberFormat="1" applyFont="1" applyFill="1" applyAlignment="1">
      <alignment horizontal="right"/>
    </xf>
    <xf numFmtId="4" fontId="21" fillId="2" borderId="4" xfId="0" applyNumberFormat="1" applyFont="1" applyFill="1" applyBorder="1" applyAlignment="1">
      <alignment horizontal="right"/>
    </xf>
    <xf numFmtId="4" fontId="26" fillId="2" borderId="5" xfId="0" applyNumberFormat="1" applyFont="1" applyFill="1" applyBorder="1" applyAlignment="1">
      <alignment horizontal="right"/>
    </xf>
    <xf numFmtId="2" fontId="26" fillId="0" borderId="5" xfId="1" applyNumberFormat="1" applyFont="1" applyBorder="1"/>
    <xf numFmtId="4" fontId="26" fillId="2" borderId="5" xfId="0" applyNumberFormat="1" applyFont="1" applyFill="1" applyBorder="1" applyAlignment="1">
      <alignment horizontal="right" wrapText="1"/>
    </xf>
    <xf numFmtId="2" fontId="12" fillId="0" borderId="5" xfId="1" applyNumberFormat="1" applyFont="1" applyBorder="1" applyAlignment="1">
      <alignment vertical="center"/>
    </xf>
    <xf numFmtId="2" fontId="38" fillId="0" borderId="5" xfId="1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19" fillId="2" borderId="5" xfId="0" quotePrefix="1" applyFont="1" applyFill="1" applyBorder="1" applyAlignment="1">
      <alignment horizontal="left" vertical="center" wrapText="1"/>
    </xf>
    <xf numFmtId="0" fontId="44" fillId="2" borderId="5" xfId="0" quotePrefix="1" applyFont="1" applyFill="1" applyBorder="1" applyAlignment="1">
      <alignment horizontal="left" vertical="center"/>
    </xf>
    <xf numFmtId="4" fontId="45" fillId="0" borderId="5" xfId="0" applyNumberFormat="1" applyFont="1" applyBorder="1"/>
    <xf numFmtId="0" fontId="8" fillId="2" borderId="5" xfId="0" quotePrefix="1" applyFont="1" applyFill="1" applyBorder="1" applyAlignment="1">
      <alignment horizontal="left" vertical="center"/>
    </xf>
    <xf numFmtId="4" fontId="2" fillId="2" borderId="5" xfId="0" applyNumberFormat="1" applyFont="1" applyFill="1" applyBorder="1" applyAlignment="1">
      <alignment horizontal="right"/>
    </xf>
    <xf numFmtId="0" fontId="0" fillId="2" borderId="0" xfId="0" applyFill="1"/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6" fillId="0" borderId="5" xfId="0" applyFont="1" applyBorder="1"/>
    <xf numFmtId="0" fontId="0" fillId="0" borderId="5" xfId="0" quotePrefix="1" applyBorder="1"/>
    <xf numFmtId="4" fontId="35" fillId="0" borderId="5" xfId="0" applyNumberFormat="1" applyFont="1" applyBorder="1"/>
    <xf numFmtId="2" fontId="35" fillId="0" borderId="5" xfId="0" applyNumberFormat="1" applyFont="1" applyBorder="1"/>
    <xf numFmtId="2" fontId="35" fillId="0" borderId="5" xfId="0" applyNumberFormat="1" applyFont="1" applyBorder="1" applyAlignment="1">
      <alignment horizontal="right"/>
    </xf>
    <xf numFmtId="164" fontId="26" fillId="0" borderId="5" xfId="1" quotePrefix="1" applyFont="1" applyBorder="1" applyAlignment="1"/>
    <xf numFmtId="164" fontId="26" fillId="0" borderId="5" xfId="1" quotePrefix="1" applyFont="1" applyBorder="1" applyAlignment="1">
      <alignment horizontal="left" indent="7"/>
    </xf>
    <xf numFmtId="164" fontId="26" fillId="0" borderId="5" xfId="1" quotePrefix="1" applyFont="1" applyBorder="1" applyAlignment="1">
      <alignment horizontal="left" indent="8"/>
    </xf>
    <xf numFmtId="164" fontId="26" fillId="0" borderId="5" xfId="1" applyFont="1" applyBorder="1" applyAlignment="1">
      <alignment horizontal="left" indent="1"/>
    </xf>
    <xf numFmtId="2" fontId="47" fillId="0" borderId="5" xfId="0" applyNumberFormat="1" applyFont="1" applyBorder="1"/>
    <xf numFmtId="164" fontId="26" fillId="0" borderId="5" xfId="1" applyFont="1" applyBorder="1" applyAlignment="1">
      <alignment horizontal="left" indent="2"/>
    </xf>
    <xf numFmtId="0" fontId="3" fillId="3" borderId="2" xfId="0" quotePrefix="1" applyFont="1" applyFill="1" applyBorder="1" applyAlignment="1">
      <alignment horizontal="left" wrapText="1"/>
    </xf>
    <xf numFmtId="0" fontId="3" fillId="3" borderId="3" xfId="0" quotePrefix="1" applyFont="1" applyFill="1" applyBorder="1" applyAlignment="1">
      <alignment horizontal="left" wrapText="1"/>
    </xf>
    <xf numFmtId="0" fontId="3" fillId="3" borderId="4" xfId="0" quotePrefix="1" applyFont="1" applyFill="1" applyBorder="1" applyAlignment="1">
      <alignment horizontal="left" wrapText="1"/>
    </xf>
    <xf numFmtId="0" fontId="3" fillId="3" borderId="5" xfId="0" quotePrefix="1" applyFont="1" applyFill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wrapText="1"/>
    </xf>
    <xf numFmtId="0" fontId="4" fillId="0" borderId="2" xfId="0" quotePrefix="1" applyFont="1" applyBorder="1" applyAlignment="1">
      <alignment horizontal="center" wrapText="1"/>
    </xf>
    <xf numFmtId="0" fontId="9" fillId="0" borderId="3" xfId="0" applyFont="1" applyBorder="1" applyAlignment="1">
      <alignment vertical="center"/>
    </xf>
    <xf numFmtId="0" fontId="5" fillId="0" borderId="2" xfId="0" quotePrefix="1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5" fillId="0" borderId="2" xfId="0" quotePrefix="1" applyFont="1" applyBorder="1" applyAlignment="1">
      <alignment horizontal="left" vertical="center" wrapText="1"/>
    </xf>
    <xf numFmtId="0" fontId="5" fillId="3" borderId="2" xfId="0" quotePrefix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tabSelected="1" workbookViewId="0">
      <selection activeCell="B18" sqref="B18:L18"/>
    </sheetView>
  </sheetViews>
  <sheetFormatPr defaultRowHeight="15" x14ac:dyDescent="0.25"/>
  <cols>
    <col min="6" max="6" width="11" customWidth="1"/>
    <col min="7" max="7" width="13.5703125" customWidth="1"/>
    <col min="8" max="8" width="14.85546875" customWidth="1"/>
    <col min="9" max="9" width="14" customWidth="1"/>
    <col min="10" max="10" width="13.28515625" customWidth="1"/>
    <col min="11" max="11" width="11.140625" customWidth="1"/>
    <col min="12" max="12" width="10.140625" customWidth="1"/>
  </cols>
  <sheetData>
    <row r="2" spans="2:12" ht="15.75" x14ac:dyDescent="0.25">
      <c r="B2" s="179" t="s">
        <v>172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2" ht="18" x14ac:dyDescent="0.2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2:12" ht="15.75" x14ac:dyDescent="0.25">
      <c r="B4" s="179" t="s">
        <v>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2:12" ht="18" x14ac:dyDescent="0.2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 ht="15.75" x14ac:dyDescent="0.25">
      <c r="B6" s="179" t="s">
        <v>92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2:12" ht="15.75" x14ac:dyDescent="0.25"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2:12" ht="18" x14ac:dyDescent="0.25">
      <c r="B8" s="167" t="s">
        <v>93</v>
      </c>
      <c r="C8" s="167"/>
      <c r="D8" s="167"/>
      <c r="E8" s="167"/>
      <c r="F8" s="167"/>
      <c r="G8" s="29"/>
      <c r="H8" s="72"/>
      <c r="I8" s="72"/>
      <c r="J8" s="72"/>
      <c r="K8" s="73"/>
      <c r="L8" s="73"/>
    </row>
    <row r="9" spans="2:12" ht="38.25" x14ac:dyDescent="0.25">
      <c r="B9" s="166" t="s">
        <v>3</v>
      </c>
      <c r="C9" s="166"/>
      <c r="D9" s="166"/>
      <c r="E9" s="166"/>
      <c r="F9" s="166"/>
      <c r="G9" s="74" t="s">
        <v>94</v>
      </c>
      <c r="H9" s="74" t="s">
        <v>95</v>
      </c>
      <c r="I9" s="74" t="s">
        <v>28</v>
      </c>
      <c r="J9" s="74" t="s">
        <v>96</v>
      </c>
      <c r="K9" s="74" t="s">
        <v>8</v>
      </c>
      <c r="L9" s="74" t="s">
        <v>8</v>
      </c>
    </row>
    <row r="10" spans="2:12" x14ac:dyDescent="0.25">
      <c r="B10" s="168">
        <v>1</v>
      </c>
      <c r="C10" s="168"/>
      <c r="D10" s="168"/>
      <c r="E10" s="168"/>
      <c r="F10" s="169"/>
      <c r="G10" s="75">
        <v>2</v>
      </c>
      <c r="H10" s="76">
        <v>3</v>
      </c>
      <c r="I10" s="76">
        <v>4</v>
      </c>
      <c r="J10" s="76">
        <v>5</v>
      </c>
      <c r="K10" s="76" t="s">
        <v>10</v>
      </c>
      <c r="L10" s="76" t="s">
        <v>11</v>
      </c>
    </row>
    <row r="11" spans="2:12" x14ac:dyDescent="0.25">
      <c r="B11" s="163" t="s">
        <v>97</v>
      </c>
      <c r="C11" s="165"/>
      <c r="D11" s="165"/>
      <c r="E11" s="165"/>
      <c r="F11" s="170"/>
      <c r="G11" s="91">
        <v>122014.26</v>
      </c>
      <c r="H11" s="93">
        <v>254262</v>
      </c>
      <c r="I11" s="93">
        <v>254262</v>
      </c>
      <c r="J11" s="93">
        <v>143267.79999999999</v>
      </c>
      <c r="K11" s="101">
        <f>(J11/G11)*100</f>
        <v>117.41889841400506</v>
      </c>
      <c r="L11" s="101">
        <f>(J11/I11)*100</f>
        <v>56.346524451156675</v>
      </c>
    </row>
    <row r="12" spans="2:12" x14ac:dyDescent="0.25">
      <c r="B12" s="171" t="s">
        <v>98</v>
      </c>
      <c r="C12" s="170"/>
      <c r="D12" s="170"/>
      <c r="E12" s="170"/>
      <c r="F12" s="170"/>
      <c r="G12" s="134">
        <v>0</v>
      </c>
      <c r="H12" s="135">
        <v>0</v>
      </c>
      <c r="I12" s="135">
        <v>0</v>
      </c>
      <c r="J12" s="135">
        <v>0</v>
      </c>
      <c r="K12" s="101">
        <v>0</v>
      </c>
      <c r="L12" s="101">
        <v>0</v>
      </c>
    </row>
    <row r="13" spans="2:12" x14ac:dyDescent="0.25">
      <c r="B13" s="172" t="s">
        <v>99</v>
      </c>
      <c r="C13" s="173"/>
      <c r="D13" s="173"/>
      <c r="E13" s="173"/>
      <c r="F13" s="174"/>
      <c r="G13" s="92">
        <f>G11+G12</f>
        <v>122014.26</v>
      </c>
      <c r="H13" s="92">
        <f t="shared" ref="H13:J13" si="0">H11+H12</f>
        <v>254262</v>
      </c>
      <c r="I13" s="92">
        <f t="shared" si="0"/>
        <v>254262</v>
      </c>
      <c r="J13" s="92">
        <f t="shared" si="0"/>
        <v>143267.79999999999</v>
      </c>
      <c r="K13" s="103">
        <f>(J13/G13)*100</f>
        <v>117.41889841400506</v>
      </c>
      <c r="L13" s="103">
        <f>(J13/I13)*100</f>
        <v>56.346524451156675</v>
      </c>
    </row>
    <row r="14" spans="2:12" x14ac:dyDescent="0.25">
      <c r="B14" s="175" t="s">
        <v>100</v>
      </c>
      <c r="C14" s="165"/>
      <c r="D14" s="165"/>
      <c r="E14" s="165"/>
      <c r="F14" s="165"/>
      <c r="G14" s="95">
        <v>98464.59</v>
      </c>
      <c r="H14" s="93">
        <v>177952</v>
      </c>
      <c r="I14" s="93">
        <v>182779.4</v>
      </c>
      <c r="J14" s="93">
        <v>122007.11</v>
      </c>
      <c r="K14" s="102">
        <f>(J14/G14)*100</f>
        <v>123.90963086323723</v>
      </c>
      <c r="L14" s="102">
        <f>(J14/I14)*100</f>
        <v>66.751017893701373</v>
      </c>
    </row>
    <row r="15" spans="2:12" x14ac:dyDescent="0.25">
      <c r="B15" s="171" t="s">
        <v>101</v>
      </c>
      <c r="C15" s="170"/>
      <c r="D15" s="170"/>
      <c r="E15" s="170"/>
      <c r="F15" s="170"/>
      <c r="G15" s="96">
        <v>17597.580000000002</v>
      </c>
      <c r="H15" s="93">
        <v>76310</v>
      </c>
      <c r="I15" s="93">
        <v>23260</v>
      </c>
      <c r="J15" s="93">
        <v>26054.15</v>
      </c>
      <c r="K15" s="102">
        <f>(J15/G15)*100</f>
        <v>148.05530078567622</v>
      </c>
      <c r="L15" s="102">
        <f>(J15/I15)*100</f>
        <v>112.01268271711093</v>
      </c>
    </row>
    <row r="16" spans="2:12" x14ac:dyDescent="0.25">
      <c r="B16" s="79" t="s">
        <v>102</v>
      </c>
      <c r="C16" s="78"/>
      <c r="D16" s="78"/>
      <c r="E16" s="78"/>
      <c r="F16" s="78"/>
      <c r="G16" s="92">
        <f>G14+G15</f>
        <v>116062.17</v>
      </c>
      <c r="H16" s="92">
        <f t="shared" ref="H16:J16" si="1">H14+H15</f>
        <v>254262</v>
      </c>
      <c r="I16" s="92">
        <f t="shared" si="1"/>
        <v>206039.4</v>
      </c>
      <c r="J16" s="92">
        <f t="shared" si="1"/>
        <v>148061.26</v>
      </c>
      <c r="K16" s="103">
        <f>(J16/G16)*100</f>
        <v>127.57064597361915</v>
      </c>
      <c r="L16" s="103">
        <f>(J16/I16)*100</f>
        <v>71.86065383611097</v>
      </c>
    </row>
    <row r="17" spans="1:12" x14ac:dyDescent="0.25">
      <c r="B17" s="176" t="s">
        <v>103</v>
      </c>
      <c r="C17" s="173"/>
      <c r="D17" s="173"/>
      <c r="E17" s="173"/>
      <c r="F17" s="173"/>
      <c r="G17" s="104">
        <f>G13-G16</f>
        <v>5952.0899999999965</v>
      </c>
      <c r="H17" s="104">
        <f t="shared" ref="H17:J17" si="2">H13-H16</f>
        <v>0</v>
      </c>
      <c r="I17" s="104">
        <f t="shared" si="2"/>
        <v>48222.600000000006</v>
      </c>
      <c r="J17" s="104">
        <f t="shared" si="2"/>
        <v>-4793.460000000021</v>
      </c>
      <c r="K17" s="103">
        <f>(J17/G17)*100</f>
        <v>-80.534064505073417</v>
      </c>
      <c r="L17" s="103">
        <f>(J17/I17)*100</f>
        <v>-9.9402769655722025</v>
      </c>
    </row>
    <row r="18" spans="1:12" ht="18" x14ac:dyDescent="0.25"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</row>
    <row r="19" spans="1:12" ht="18" x14ac:dyDescent="0.25">
      <c r="B19" s="178" t="s">
        <v>104</v>
      </c>
      <c r="C19" s="178"/>
      <c r="D19" s="178"/>
      <c r="E19" s="178"/>
      <c r="F19" s="178"/>
      <c r="G19" s="29"/>
      <c r="H19" s="72"/>
      <c r="I19" s="72"/>
      <c r="J19" s="72"/>
      <c r="K19" s="73"/>
      <c r="L19" s="73"/>
    </row>
    <row r="20" spans="1:12" ht="38.25" x14ac:dyDescent="0.25">
      <c r="B20" s="166" t="s">
        <v>3</v>
      </c>
      <c r="C20" s="166"/>
      <c r="D20" s="166"/>
      <c r="E20" s="166"/>
      <c r="F20" s="166"/>
      <c r="G20" s="74" t="s">
        <v>94</v>
      </c>
      <c r="H20" s="80" t="s">
        <v>5</v>
      </c>
      <c r="I20" s="80" t="s">
        <v>28</v>
      </c>
      <c r="J20" s="80" t="s">
        <v>7</v>
      </c>
      <c r="K20" s="80" t="s">
        <v>8</v>
      </c>
      <c r="L20" s="80" t="s">
        <v>8</v>
      </c>
    </row>
    <row r="21" spans="1:12" x14ac:dyDescent="0.25">
      <c r="B21" s="161">
        <v>1</v>
      </c>
      <c r="C21" s="162"/>
      <c r="D21" s="162"/>
      <c r="E21" s="162"/>
      <c r="F21" s="162"/>
      <c r="G21" s="81">
        <v>2</v>
      </c>
      <c r="H21" s="76">
        <v>3</v>
      </c>
      <c r="I21" s="76">
        <v>4</v>
      </c>
      <c r="J21" s="76">
        <v>5</v>
      </c>
      <c r="K21" s="76" t="s">
        <v>10</v>
      </c>
      <c r="L21" s="76" t="s">
        <v>11</v>
      </c>
    </row>
    <row r="22" spans="1:12" ht="29.25" customHeight="1" x14ac:dyDescent="0.25">
      <c r="B22" s="163" t="s">
        <v>105</v>
      </c>
      <c r="C22" s="164"/>
      <c r="D22" s="164"/>
      <c r="E22" s="164"/>
      <c r="F22" s="164"/>
      <c r="G22" s="99">
        <v>0</v>
      </c>
      <c r="H22" s="90">
        <v>0</v>
      </c>
      <c r="I22" s="90">
        <v>0</v>
      </c>
      <c r="J22" s="90">
        <v>0</v>
      </c>
      <c r="K22" s="105">
        <v>0</v>
      </c>
      <c r="L22" s="105">
        <v>0</v>
      </c>
    </row>
    <row r="23" spans="1:12" ht="26.25" customHeight="1" x14ac:dyDescent="0.25">
      <c r="B23" s="163" t="s">
        <v>106</v>
      </c>
      <c r="C23" s="165"/>
      <c r="D23" s="165"/>
      <c r="E23" s="165"/>
      <c r="F23" s="165"/>
      <c r="G23" s="100">
        <v>0</v>
      </c>
      <c r="H23" s="90">
        <v>0</v>
      </c>
      <c r="I23" s="90">
        <v>0</v>
      </c>
      <c r="J23" s="90">
        <v>0</v>
      </c>
      <c r="K23" s="105">
        <v>0</v>
      </c>
      <c r="L23" s="105">
        <v>0</v>
      </c>
    </row>
    <row r="24" spans="1:12" x14ac:dyDescent="0.25">
      <c r="B24" s="157" t="s">
        <v>107</v>
      </c>
      <c r="C24" s="158"/>
      <c r="D24" s="158"/>
      <c r="E24" s="158"/>
      <c r="F24" s="159"/>
      <c r="G24" s="97">
        <v>0</v>
      </c>
      <c r="H24" s="98">
        <v>0</v>
      </c>
      <c r="I24" s="98">
        <v>0</v>
      </c>
      <c r="J24" s="98">
        <v>0</v>
      </c>
      <c r="K24" s="106">
        <v>0</v>
      </c>
      <c r="L24" s="106">
        <v>0</v>
      </c>
    </row>
    <row r="25" spans="1:12" x14ac:dyDescent="0.25">
      <c r="B25" s="163" t="s">
        <v>108</v>
      </c>
      <c r="C25" s="165"/>
      <c r="D25" s="165"/>
      <c r="E25" s="165"/>
      <c r="F25" s="165"/>
      <c r="G25" s="94"/>
      <c r="H25" s="101"/>
      <c r="I25" s="101"/>
      <c r="J25" s="101"/>
      <c r="K25" s="77"/>
      <c r="L25" s="77"/>
    </row>
    <row r="26" spans="1:12" x14ac:dyDescent="0.25">
      <c r="B26" s="163" t="s">
        <v>109</v>
      </c>
      <c r="C26" s="165"/>
      <c r="D26" s="165"/>
      <c r="E26" s="165"/>
      <c r="F26" s="165"/>
      <c r="G26" s="94"/>
      <c r="H26" s="136"/>
      <c r="I26" s="136"/>
      <c r="J26" s="136"/>
      <c r="K26" s="77"/>
      <c r="L26" s="77"/>
    </row>
    <row r="27" spans="1:12" x14ac:dyDescent="0.25">
      <c r="A27" s="83"/>
      <c r="B27" s="157" t="s">
        <v>110</v>
      </c>
      <c r="C27" s="158"/>
      <c r="D27" s="158"/>
      <c r="E27" s="158"/>
      <c r="F27" s="159"/>
      <c r="G27" s="82"/>
      <c r="H27" s="84"/>
      <c r="I27" s="84"/>
      <c r="J27" s="84"/>
      <c r="K27" s="84"/>
      <c r="L27" s="84"/>
    </row>
    <row r="28" spans="1:12" ht="15.75" x14ac:dyDescent="0.25">
      <c r="B28" s="160" t="s">
        <v>111</v>
      </c>
      <c r="C28" s="160"/>
      <c r="D28" s="160"/>
      <c r="E28" s="160"/>
      <c r="F28" s="160"/>
      <c r="G28" s="85"/>
      <c r="H28" s="86"/>
      <c r="I28" s="86"/>
      <c r="J28" s="86"/>
      <c r="K28" s="86"/>
      <c r="L28" s="86"/>
    </row>
  </sheetData>
  <mergeCells count="26">
    <mergeCell ref="B7:L7"/>
    <mergeCell ref="B2:L2"/>
    <mergeCell ref="B3:L3"/>
    <mergeCell ref="B4:L4"/>
    <mergeCell ref="B5:L5"/>
    <mergeCell ref="B6:L6"/>
    <mergeCell ref="B20:F20"/>
    <mergeCell ref="B8:F8"/>
    <mergeCell ref="B9:F9"/>
    <mergeCell ref="B10:F10"/>
    <mergeCell ref="B11:F11"/>
    <mergeCell ref="B12:F12"/>
    <mergeCell ref="B13:F13"/>
    <mergeCell ref="B14:F14"/>
    <mergeCell ref="B15:F15"/>
    <mergeCell ref="B17:F17"/>
    <mergeCell ref="B18:L18"/>
    <mergeCell ref="B19:F19"/>
    <mergeCell ref="B27:F27"/>
    <mergeCell ref="B28:F28"/>
    <mergeCell ref="B21:F21"/>
    <mergeCell ref="B22:F22"/>
    <mergeCell ref="B23:F23"/>
    <mergeCell ref="B24:F24"/>
    <mergeCell ref="B25:F25"/>
    <mergeCell ref="B26:F2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workbookViewId="0">
      <selection activeCell="F39" sqref="F39"/>
    </sheetView>
  </sheetViews>
  <sheetFormatPr defaultRowHeight="15" x14ac:dyDescent="0.25"/>
  <cols>
    <col min="1" max="1" width="7.42578125" bestFit="1" customWidth="1"/>
    <col min="2" max="2" width="5.28515625" customWidth="1"/>
    <col min="3" max="3" width="6.140625" customWidth="1"/>
    <col min="4" max="4" width="8.42578125" customWidth="1"/>
    <col min="5" max="5" width="46.5703125" customWidth="1"/>
    <col min="6" max="6" width="13.7109375" customWidth="1"/>
    <col min="7" max="7" width="14.7109375" style="142" customWidth="1"/>
    <col min="8" max="8" width="16" customWidth="1"/>
    <col min="9" max="9" width="13.42578125" customWidth="1"/>
    <col min="10" max="10" width="10.42578125" customWidth="1"/>
    <col min="11" max="11" width="10.7109375" customWidth="1"/>
  </cols>
  <sheetData>
    <row r="1" spans="1:11" ht="18" x14ac:dyDescent="0.25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5.75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18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5.75" x14ac:dyDescent="0.2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1" ht="18" x14ac:dyDescent="0.2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ht="15.75" x14ac:dyDescent="0.25">
      <c r="A6" s="179" t="s">
        <v>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1" ht="18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</row>
    <row r="8" spans="1:11" ht="38.25" x14ac:dyDescent="0.25">
      <c r="A8" s="185" t="s">
        <v>3</v>
      </c>
      <c r="B8" s="186"/>
      <c r="C8" s="186"/>
      <c r="D8" s="186"/>
      <c r="E8" s="187"/>
      <c r="F8" s="2" t="s">
        <v>4</v>
      </c>
      <c r="G8" s="143" t="s">
        <v>5</v>
      </c>
      <c r="H8" s="2" t="s">
        <v>6</v>
      </c>
      <c r="I8" s="2" t="s">
        <v>7</v>
      </c>
      <c r="J8" s="2" t="s">
        <v>8</v>
      </c>
      <c r="K8" s="2" t="s">
        <v>9</v>
      </c>
    </row>
    <row r="9" spans="1:11" x14ac:dyDescent="0.25">
      <c r="A9" s="188">
        <v>1</v>
      </c>
      <c r="B9" s="189"/>
      <c r="C9" s="189"/>
      <c r="D9" s="189"/>
      <c r="E9" s="190"/>
      <c r="F9" s="4">
        <v>2</v>
      </c>
      <c r="G9" s="145">
        <v>3</v>
      </c>
      <c r="H9" s="4">
        <v>4</v>
      </c>
      <c r="I9" s="4">
        <v>5</v>
      </c>
      <c r="J9" s="4" t="s">
        <v>10</v>
      </c>
      <c r="K9" s="4" t="s">
        <v>11</v>
      </c>
    </row>
    <row r="10" spans="1:11" ht="18" x14ac:dyDescent="0.25">
      <c r="A10" s="5"/>
      <c r="B10" s="5"/>
      <c r="C10" s="5"/>
      <c r="D10" s="5"/>
      <c r="E10" s="6" t="s">
        <v>12</v>
      </c>
      <c r="F10" s="34">
        <f>F11</f>
        <v>122014.26000000001</v>
      </c>
      <c r="G10" s="34">
        <f t="shared" ref="G10:I10" si="0">G11</f>
        <v>254262</v>
      </c>
      <c r="H10" s="34">
        <f t="shared" si="0"/>
        <v>254262</v>
      </c>
      <c r="I10" s="34">
        <f t="shared" si="0"/>
        <v>143267.79999999999</v>
      </c>
      <c r="J10" s="48">
        <f>(I10/F10)*100</f>
        <v>117.41889841400504</v>
      </c>
      <c r="K10" s="48">
        <f>(I10/H10)*100</f>
        <v>56.346524451156675</v>
      </c>
    </row>
    <row r="11" spans="1:11" ht="15.75" x14ac:dyDescent="0.25">
      <c r="A11" s="9">
        <v>6</v>
      </c>
      <c r="B11" s="5"/>
      <c r="C11" s="5"/>
      <c r="D11" s="5"/>
      <c r="E11" s="9" t="s">
        <v>13</v>
      </c>
      <c r="F11" s="37">
        <f>F12+F18+F22+F25+F29+F33</f>
        <v>122014.26000000001</v>
      </c>
      <c r="G11" s="37">
        <f t="shared" ref="G11:I11" si="1">G12+G18+G22+G25+G29+G33</f>
        <v>254262</v>
      </c>
      <c r="H11" s="37">
        <f t="shared" si="1"/>
        <v>254262</v>
      </c>
      <c r="I11" s="37">
        <f t="shared" si="1"/>
        <v>143267.79999999999</v>
      </c>
      <c r="J11" s="47">
        <f>(I11/F11)*100</f>
        <v>117.41889841400504</v>
      </c>
      <c r="K11" s="47">
        <v>89.36</v>
      </c>
    </row>
    <row r="12" spans="1:11" ht="25.5" customHeight="1" x14ac:dyDescent="0.25">
      <c r="A12" s="5"/>
      <c r="B12" s="10">
        <v>63</v>
      </c>
      <c r="C12" s="10"/>
      <c r="D12" s="10"/>
      <c r="E12" s="11" t="s">
        <v>14</v>
      </c>
      <c r="F12" s="36">
        <f>F13+F15</f>
        <v>12490.21</v>
      </c>
      <c r="G12" s="36">
        <f t="shared" ref="G12:I12" si="2">G13+G15</f>
        <v>7950</v>
      </c>
      <c r="H12" s="36">
        <f t="shared" si="2"/>
        <v>7950</v>
      </c>
      <c r="I12" s="36">
        <f t="shared" si="2"/>
        <v>14254.92</v>
      </c>
      <c r="J12" s="46">
        <f>(I12/F12)*100</f>
        <v>114.12874563358022</v>
      </c>
      <c r="K12" s="46">
        <f>(I12/H12)*100</f>
        <v>179.30716981132076</v>
      </c>
    </row>
    <row r="13" spans="1:11" ht="28.5" x14ac:dyDescent="0.25">
      <c r="A13" s="5"/>
      <c r="B13" s="10"/>
      <c r="C13" s="10">
        <v>633</v>
      </c>
      <c r="D13" s="10"/>
      <c r="E13" s="11" t="s">
        <v>132</v>
      </c>
      <c r="F13" s="36">
        <f>F14</f>
        <v>3845.09</v>
      </c>
      <c r="G13" s="36">
        <f t="shared" ref="G13:I13" si="3">G14</f>
        <v>7950</v>
      </c>
      <c r="H13" s="36">
        <f t="shared" si="3"/>
        <v>7950</v>
      </c>
      <c r="I13" s="36">
        <f t="shared" si="3"/>
        <v>5900</v>
      </c>
      <c r="J13" s="46">
        <f t="shared" ref="J13:J14" si="4">(I13/F13)*100</f>
        <v>153.44244217950686</v>
      </c>
      <c r="K13" s="46">
        <f t="shared" ref="K13:K14" si="5">(I13/H13)*100</f>
        <v>74.213836477987414</v>
      </c>
    </row>
    <row r="14" spans="1:11" x14ac:dyDescent="0.25">
      <c r="A14" s="5"/>
      <c r="B14" s="10"/>
      <c r="C14" s="10"/>
      <c r="D14" s="10">
        <v>6332</v>
      </c>
      <c r="E14" s="10" t="s">
        <v>131</v>
      </c>
      <c r="F14" s="20">
        <v>3845.09</v>
      </c>
      <c r="G14" s="20">
        <v>7950</v>
      </c>
      <c r="H14" s="36">
        <v>7950</v>
      </c>
      <c r="I14" s="42">
        <v>5900</v>
      </c>
      <c r="J14" s="46">
        <f t="shared" si="4"/>
        <v>153.44244217950686</v>
      </c>
      <c r="K14" s="46">
        <f t="shared" si="5"/>
        <v>74.213836477987414</v>
      </c>
    </row>
    <row r="15" spans="1:11" ht="25.5" x14ac:dyDescent="0.25">
      <c r="A15" s="12"/>
      <c r="B15" s="12"/>
      <c r="C15" s="12">
        <v>636</v>
      </c>
      <c r="D15" s="12"/>
      <c r="E15" s="13" t="s">
        <v>15</v>
      </c>
      <c r="F15" s="20">
        <f>F16+F17</f>
        <v>8645.119999999999</v>
      </c>
      <c r="G15" s="20">
        <f t="shared" ref="G15:I15" si="6">G16+G17</f>
        <v>0</v>
      </c>
      <c r="H15" s="20">
        <f t="shared" si="6"/>
        <v>0</v>
      </c>
      <c r="I15" s="20">
        <f t="shared" si="6"/>
        <v>8354.92</v>
      </c>
      <c r="J15" s="45">
        <f t="shared" ref="J15:J22" si="7">(I15/F15)*100</f>
        <v>96.643192922712487</v>
      </c>
      <c r="K15" s="45">
        <v>0</v>
      </c>
    </row>
    <row r="16" spans="1:11" ht="25.5" x14ac:dyDescent="0.25">
      <c r="A16" s="12"/>
      <c r="B16" s="12"/>
      <c r="C16" s="12"/>
      <c r="D16" s="12">
        <v>6361</v>
      </c>
      <c r="E16" s="13" t="s">
        <v>16</v>
      </c>
      <c r="F16" s="20">
        <v>4079.46</v>
      </c>
      <c r="G16" s="20">
        <v>0</v>
      </c>
      <c r="H16" s="20">
        <v>0</v>
      </c>
      <c r="I16" s="42">
        <v>3854.92</v>
      </c>
      <c r="J16" s="45">
        <f t="shared" si="7"/>
        <v>94.495840135704228</v>
      </c>
      <c r="K16" s="45">
        <v>0</v>
      </c>
    </row>
    <row r="17" spans="1:11" x14ac:dyDescent="0.25">
      <c r="A17" s="12"/>
      <c r="B17" s="12"/>
      <c r="C17" s="14"/>
      <c r="D17" s="14">
        <v>6362</v>
      </c>
      <c r="E17" s="10" t="s">
        <v>130</v>
      </c>
      <c r="F17" s="20">
        <v>4565.66</v>
      </c>
      <c r="G17" s="20">
        <v>0</v>
      </c>
      <c r="H17" s="20">
        <v>0</v>
      </c>
      <c r="I17" s="42">
        <v>4500</v>
      </c>
      <c r="J17" s="45">
        <f t="shared" si="7"/>
        <v>98.561872763193065</v>
      </c>
      <c r="K17" s="45">
        <v>0</v>
      </c>
    </row>
    <row r="18" spans="1:11" ht="25.5" customHeight="1" x14ac:dyDescent="0.25">
      <c r="A18" s="12"/>
      <c r="B18" s="12">
        <v>64</v>
      </c>
      <c r="C18" s="14"/>
      <c r="D18" s="14"/>
      <c r="E18" s="11" t="s">
        <v>17</v>
      </c>
      <c r="F18" s="36">
        <f>F19</f>
        <v>899.21</v>
      </c>
      <c r="G18" s="36">
        <f t="shared" ref="G18:I18" si="8">G19</f>
        <v>0</v>
      </c>
      <c r="H18" s="36">
        <f t="shared" si="8"/>
        <v>0</v>
      </c>
      <c r="I18" s="36">
        <f t="shared" si="8"/>
        <v>2.35</v>
      </c>
      <c r="J18" s="46">
        <f t="shared" si="7"/>
        <v>0.26134051000322506</v>
      </c>
      <c r="K18" s="46">
        <v>0</v>
      </c>
    </row>
    <row r="19" spans="1:11" x14ac:dyDescent="0.25">
      <c r="A19" s="12"/>
      <c r="B19" s="15"/>
      <c r="C19" s="14">
        <v>641</v>
      </c>
      <c r="D19" s="14"/>
      <c r="E19" s="10" t="s">
        <v>18</v>
      </c>
      <c r="F19" s="20">
        <f>F20+F21</f>
        <v>899.21</v>
      </c>
      <c r="G19" s="20">
        <f t="shared" ref="G19:I19" si="9">G20+G21</f>
        <v>0</v>
      </c>
      <c r="H19" s="20">
        <f t="shared" si="9"/>
        <v>0</v>
      </c>
      <c r="I19" s="20">
        <f t="shared" si="9"/>
        <v>2.35</v>
      </c>
      <c r="J19" s="45">
        <f t="shared" si="7"/>
        <v>0.26134051000322506</v>
      </c>
      <c r="K19" s="45">
        <v>0</v>
      </c>
    </row>
    <row r="20" spans="1:11" x14ac:dyDescent="0.25">
      <c r="A20" s="12"/>
      <c r="B20" s="15"/>
      <c r="C20" s="14"/>
      <c r="D20" s="14">
        <v>6413</v>
      </c>
      <c r="E20" s="10" t="s">
        <v>19</v>
      </c>
      <c r="F20" s="20">
        <v>2.11</v>
      </c>
      <c r="G20" s="20">
        <v>0</v>
      </c>
      <c r="H20" s="20">
        <v>0</v>
      </c>
      <c r="I20" s="42">
        <v>2.35</v>
      </c>
      <c r="J20" s="45">
        <f t="shared" si="7"/>
        <v>111.37440758293839</v>
      </c>
      <c r="K20" s="45">
        <v>0</v>
      </c>
    </row>
    <row r="21" spans="1:11" x14ac:dyDescent="0.25">
      <c r="A21" s="15"/>
      <c r="B21" s="12"/>
      <c r="C21" s="14"/>
      <c r="D21" s="14">
        <v>6415</v>
      </c>
      <c r="E21" s="10" t="s">
        <v>129</v>
      </c>
      <c r="F21" s="38">
        <v>897.1</v>
      </c>
      <c r="G21" s="38">
        <v>0</v>
      </c>
      <c r="H21" s="38">
        <v>0</v>
      </c>
      <c r="I21" s="38">
        <v>0</v>
      </c>
      <c r="J21" s="45">
        <f t="shared" si="7"/>
        <v>0</v>
      </c>
      <c r="K21" s="45">
        <v>0</v>
      </c>
    </row>
    <row r="22" spans="1:11" ht="28.5" x14ac:dyDescent="0.25">
      <c r="A22" s="12"/>
      <c r="B22" s="12">
        <v>65</v>
      </c>
      <c r="C22" s="14"/>
      <c r="D22" s="14"/>
      <c r="E22" s="16" t="s">
        <v>20</v>
      </c>
      <c r="F22" s="36">
        <f>F23</f>
        <v>2177.9499999999998</v>
      </c>
      <c r="G22" s="36">
        <f t="shared" ref="G22:I22" si="10">G23</f>
        <v>3325</v>
      </c>
      <c r="H22" s="36">
        <f t="shared" si="10"/>
        <v>3325</v>
      </c>
      <c r="I22" s="36">
        <f t="shared" si="10"/>
        <v>2162.34</v>
      </c>
      <c r="J22" s="46">
        <f t="shared" si="7"/>
        <v>99.283270965816499</v>
      </c>
      <c r="K22" s="46">
        <v>0</v>
      </c>
    </row>
    <row r="23" spans="1:11" x14ac:dyDescent="0.25">
      <c r="A23" s="12"/>
      <c r="B23" s="12"/>
      <c r="C23" s="12">
        <v>652</v>
      </c>
      <c r="D23" s="12"/>
      <c r="E23" s="13" t="s">
        <v>21</v>
      </c>
      <c r="F23" s="20">
        <f>F24</f>
        <v>2177.9499999999998</v>
      </c>
      <c r="G23" s="20">
        <v>3325</v>
      </c>
      <c r="H23" s="20">
        <v>3325</v>
      </c>
      <c r="I23" s="20">
        <f t="shared" ref="I23" si="11">I24</f>
        <v>2162.34</v>
      </c>
      <c r="J23" s="46">
        <f t="shared" ref="J23:J24" si="12">(I23/F23)*100</f>
        <v>99.283270965816499</v>
      </c>
      <c r="K23" s="46">
        <v>0</v>
      </c>
    </row>
    <row r="24" spans="1:11" x14ac:dyDescent="0.25">
      <c r="A24" s="12"/>
      <c r="B24" s="12"/>
      <c r="C24" s="12"/>
      <c r="D24" s="12">
        <v>6526</v>
      </c>
      <c r="E24" s="13" t="s">
        <v>22</v>
      </c>
      <c r="F24" s="20">
        <v>2177.9499999999998</v>
      </c>
      <c r="G24" s="20">
        <v>0</v>
      </c>
      <c r="H24" s="20">
        <v>0</v>
      </c>
      <c r="I24" s="42">
        <v>2162.34</v>
      </c>
      <c r="J24" s="46">
        <f t="shared" si="12"/>
        <v>99.283270965816499</v>
      </c>
      <c r="K24" s="46">
        <v>0</v>
      </c>
    </row>
    <row r="25" spans="1:11" ht="28.5" x14ac:dyDescent="0.25">
      <c r="A25" s="12"/>
      <c r="B25" s="12">
        <v>66</v>
      </c>
      <c r="C25" s="12"/>
      <c r="D25" s="12"/>
      <c r="E25" s="16" t="s">
        <v>73</v>
      </c>
      <c r="F25" s="36">
        <f>F26</f>
        <v>3130.29</v>
      </c>
      <c r="G25" s="36">
        <f t="shared" ref="G25:I25" si="13">G26</f>
        <v>59010</v>
      </c>
      <c r="H25" s="36">
        <f t="shared" si="13"/>
        <v>59010</v>
      </c>
      <c r="I25" s="36">
        <f t="shared" si="13"/>
        <v>1061.82</v>
      </c>
      <c r="J25" s="45">
        <f>(I25/F25)*100</f>
        <v>33.920818837871245</v>
      </c>
      <c r="K25" s="45">
        <f>(J25/G25)*100</f>
        <v>5.7483170374294602E-2</v>
      </c>
    </row>
    <row r="26" spans="1:11" ht="25.5" x14ac:dyDescent="0.25">
      <c r="A26" s="12"/>
      <c r="B26" s="12"/>
      <c r="C26" s="12">
        <v>663</v>
      </c>
      <c r="D26" s="12"/>
      <c r="E26" s="13" t="s">
        <v>23</v>
      </c>
      <c r="F26" s="20">
        <f>F27+F28</f>
        <v>3130.29</v>
      </c>
      <c r="G26" s="20">
        <f t="shared" ref="G26:I26" si="14">G27+G28</f>
        <v>59010</v>
      </c>
      <c r="H26" s="20">
        <f t="shared" si="14"/>
        <v>59010</v>
      </c>
      <c r="I26" s="20">
        <f t="shared" si="14"/>
        <v>1061.82</v>
      </c>
      <c r="J26" s="45">
        <f t="shared" ref="J26:J28" si="15">(I26/F26)*100</f>
        <v>33.920818837871245</v>
      </c>
      <c r="K26" s="45">
        <f t="shared" ref="K26:K28" si="16">(J26/G26)*100</f>
        <v>5.7483170374294602E-2</v>
      </c>
    </row>
    <row r="27" spans="1:11" x14ac:dyDescent="0.25">
      <c r="A27" s="12"/>
      <c r="B27" s="12"/>
      <c r="C27" s="12"/>
      <c r="D27" s="12">
        <v>6631</v>
      </c>
      <c r="E27" s="13" t="s">
        <v>24</v>
      </c>
      <c r="F27" s="20">
        <v>957.04</v>
      </c>
      <c r="G27" s="20">
        <v>0</v>
      </c>
      <c r="H27" s="20">
        <v>0</v>
      </c>
      <c r="I27" s="42">
        <v>1061.82</v>
      </c>
      <c r="J27" s="45">
        <f t="shared" si="15"/>
        <v>110.94834071721141</v>
      </c>
      <c r="K27" s="45">
        <v>0</v>
      </c>
    </row>
    <row r="28" spans="1:11" x14ac:dyDescent="0.25">
      <c r="A28" s="12"/>
      <c r="B28" s="12"/>
      <c r="C28" s="12"/>
      <c r="D28" s="12">
        <v>6632</v>
      </c>
      <c r="E28" s="13" t="s">
        <v>128</v>
      </c>
      <c r="F28" s="20">
        <v>2173.25</v>
      </c>
      <c r="G28" s="20">
        <v>59010</v>
      </c>
      <c r="H28" s="20">
        <v>59010</v>
      </c>
      <c r="I28" s="42">
        <v>0</v>
      </c>
      <c r="J28" s="45">
        <f t="shared" si="15"/>
        <v>0</v>
      </c>
      <c r="K28" s="45">
        <f t="shared" si="16"/>
        <v>0</v>
      </c>
    </row>
    <row r="29" spans="1:11" x14ac:dyDescent="0.25">
      <c r="A29" s="12"/>
      <c r="B29" s="12">
        <v>67</v>
      </c>
      <c r="C29" s="12"/>
      <c r="D29" s="12"/>
      <c r="E29" s="16" t="s">
        <v>25</v>
      </c>
      <c r="F29" s="36">
        <f>F30</f>
        <v>103305.71</v>
      </c>
      <c r="G29" s="36">
        <f t="shared" ref="G29:I29" si="17">G30</f>
        <v>183977</v>
      </c>
      <c r="H29" s="36">
        <f t="shared" si="17"/>
        <v>183977</v>
      </c>
      <c r="I29" s="36">
        <f t="shared" si="17"/>
        <v>125512.63</v>
      </c>
      <c r="J29" s="46">
        <f>(I29/F29)*100</f>
        <v>121.49631419211968</v>
      </c>
      <c r="K29" s="46">
        <f>(J55/H55)*100</f>
        <v>2.786161729527127</v>
      </c>
    </row>
    <row r="30" spans="1:11" ht="25.5" x14ac:dyDescent="0.25">
      <c r="A30" s="12"/>
      <c r="B30" s="12"/>
      <c r="C30" s="12">
        <v>671</v>
      </c>
      <c r="D30" s="12"/>
      <c r="E30" s="13" t="s">
        <v>26</v>
      </c>
      <c r="F30" s="20">
        <f>F31+F32</f>
        <v>103305.71</v>
      </c>
      <c r="G30" s="20">
        <f t="shared" ref="G30:J30" si="18">G31+G32</f>
        <v>183977</v>
      </c>
      <c r="H30" s="20">
        <f t="shared" si="18"/>
        <v>183977</v>
      </c>
      <c r="I30" s="20">
        <f t="shared" si="18"/>
        <v>125512.63</v>
      </c>
      <c r="J30" s="20">
        <f t="shared" si="18"/>
        <v>223.63468886010187</v>
      </c>
      <c r="K30" s="46">
        <v>0</v>
      </c>
    </row>
    <row r="31" spans="1:11" ht="25.5" x14ac:dyDescent="0.25">
      <c r="A31" s="12"/>
      <c r="B31" s="12"/>
      <c r="C31" s="12"/>
      <c r="D31" s="12">
        <v>6711</v>
      </c>
      <c r="E31" s="13" t="s">
        <v>27</v>
      </c>
      <c r="F31" s="20">
        <v>92820.71</v>
      </c>
      <c r="G31" s="20">
        <v>183977</v>
      </c>
      <c r="H31" s="20">
        <v>183977</v>
      </c>
      <c r="I31" s="42">
        <v>115061.89</v>
      </c>
      <c r="J31" s="45">
        <f>(I31/F31)*100</f>
        <v>123.96144136367842</v>
      </c>
      <c r="K31" s="46">
        <f t="shared" ref="K31:K34" si="19">(J57/H57)*100</f>
        <v>14.988595031132482</v>
      </c>
    </row>
    <row r="32" spans="1:11" ht="25.5" customHeight="1" x14ac:dyDescent="0.25">
      <c r="A32" s="12"/>
      <c r="B32" s="12"/>
      <c r="C32" s="12"/>
      <c r="D32" s="12">
        <v>6712</v>
      </c>
      <c r="E32" s="13" t="s">
        <v>127</v>
      </c>
      <c r="F32" s="20">
        <v>10485</v>
      </c>
      <c r="G32" s="20">
        <v>0</v>
      </c>
      <c r="H32" s="20">
        <v>0</v>
      </c>
      <c r="I32" s="42">
        <v>10450.74</v>
      </c>
      <c r="J32" s="45">
        <f>(I32/F32)*100</f>
        <v>99.673247496423457</v>
      </c>
      <c r="K32" s="46">
        <f t="shared" si="19"/>
        <v>29.977190062264963</v>
      </c>
    </row>
    <row r="33" spans="1:14" ht="25.5" customHeight="1" x14ac:dyDescent="0.25">
      <c r="A33" s="12"/>
      <c r="B33" s="12">
        <v>68</v>
      </c>
      <c r="C33" s="12"/>
      <c r="D33" s="12"/>
      <c r="E33" s="137" t="s">
        <v>22</v>
      </c>
      <c r="F33" s="20">
        <f>F34</f>
        <v>10.89</v>
      </c>
      <c r="G33" s="20">
        <f t="shared" ref="G33:I33" si="20">G34</f>
        <v>0</v>
      </c>
      <c r="H33" s="20">
        <f t="shared" si="20"/>
        <v>0</v>
      </c>
      <c r="I33" s="20">
        <f t="shared" si="20"/>
        <v>273.74</v>
      </c>
      <c r="J33" s="45">
        <f t="shared" ref="J33:J34" si="21">(I33/F33)*100</f>
        <v>2513.6822773186409</v>
      </c>
      <c r="K33" s="46">
        <f t="shared" si="19"/>
        <v>0.44895915631200251</v>
      </c>
    </row>
    <row r="34" spans="1:14" ht="25.5" customHeight="1" x14ac:dyDescent="0.25">
      <c r="A34" s="12"/>
      <c r="B34" s="12"/>
      <c r="C34" s="12">
        <v>683</v>
      </c>
      <c r="D34" s="12"/>
      <c r="E34" s="13" t="s">
        <v>126</v>
      </c>
      <c r="F34" s="20">
        <v>10.89</v>
      </c>
      <c r="G34" s="20">
        <v>0</v>
      </c>
      <c r="H34" s="20">
        <v>0</v>
      </c>
      <c r="I34" s="42">
        <v>273.74</v>
      </c>
      <c r="J34" s="45">
        <f t="shared" si="21"/>
        <v>2513.6822773186409</v>
      </c>
      <c r="K34" s="46">
        <f t="shared" si="19"/>
        <v>8.438815962626661</v>
      </c>
    </row>
    <row r="35" spans="1:14" x14ac:dyDescent="0.25">
      <c r="A35" s="17"/>
      <c r="B35" s="17"/>
      <c r="C35" s="17"/>
      <c r="D35" s="17"/>
      <c r="E35" s="18"/>
      <c r="F35" s="19"/>
      <c r="G35" s="19"/>
      <c r="H35" s="19"/>
    </row>
    <row r="36" spans="1:14" ht="18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</row>
    <row r="37" spans="1:14" ht="38.25" x14ac:dyDescent="0.25">
      <c r="A37" s="185" t="s">
        <v>3</v>
      </c>
      <c r="B37" s="186"/>
      <c r="C37" s="186"/>
      <c r="D37" s="186"/>
      <c r="E37" s="187"/>
      <c r="F37" s="2" t="s">
        <v>4</v>
      </c>
      <c r="G37" s="144" t="s">
        <v>5</v>
      </c>
      <c r="H37" s="2" t="s">
        <v>28</v>
      </c>
      <c r="I37" s="2" t="s">
        <v>7</v>
      </c>
      <c r="J37" s="2" t="s">
        <v>8</v>
      </c>
      <c r="K37" s="2" t="s">
        <v>9</v>
      </c>
      <c r="N37" s="142"/>
    </row>
    <row r="38" spans="1:14" x14ac:dyDescent="0.25">
      <c r="A38" s="188">
        <v>1</v>
      </c>
      <c r="B38" s="189"/>
      <c r="C38" s="189"/>
      <c r="D38" s="189"/>
      <c r="E38" s="190"/>
      <c r="F38" s="4">
        <v>2</v>
      </c>
      <c r="G38" s="145">
        <v>3</v>
      </c>
      <c r="H38" s="4">
        <v>4</v>
      </c>
      <c r="I38" s="4">
        <v>5</v>
      </c>
      <c r="J38" s="4" t="s">
        <v>10</v>
      </c>
      <c r="K38" s="4" t="s">
        <v>11</v>
      </c>
    </row>
    <row r="39" spans="1:14" ht="18" x14ac:dyDescent="0.25">
      <c r="A39" s="5"/>
      <c r="B39" s="5"/>
      <c r="C39" s="5"/>
      <c r="D39" s="5"/>
      <c r="E39" s="6" t="s">
        <v>29</v>
      </c>
      <c r="F39" s="34">
        <f>F40+F80</f>
        <v>116062.17</v>
      </c>
      <c r="G39" s="34">
        <f>G40+G80</f>
        <v>254262.16</v>
      </c>
      <c r="H39" s="34">
        <f>H40+H80</f>
        <v>206039.4</v>
      </c>
      <c r="I39" s="40">
        <f>I40+I80</f>
        <v>148061.25999999998</v>
      </c>
      <c r="J39" s="41">
        <f>(I39/F39)*100</f>
        <v>127.57064597361914</v>
      </c>
      <c r="K39" s="48">
        <f t="shared" ref="K39:K52" si="22">(I39/H39)*100</f>
        <v>71.860653836110956</v>
      </c>
    </row>
    <row r="40" spans="1:14" ht="15.75" x14ac:dyDescent="0.25">
      <c r="A40" s="9">
        <v>3</v>
      </c>
      <c r="B40" s="5"/>
      <c r="C40" s="5"/>
      <c r="D40" s="5"/>
      <c r="E40" s="9" t="s">
        <v>30</v>
      </c>
      <c r="F40" s="35">
        <f>F41+F48+F74</f>
        <v>98464.59</v>
      </c>
      <c r="G40" s="35">
        <f t="shared" ref="G40:I40" si="23">G41+G48+G74</f>
        <v>177952.16</v>
      </c>
      <c r="H40" s="35">
        <f t="shared" si="23"/>
        <v>182779.4</v>
      </c>
      <c r="I40" s="35">
        <f t="shared" si="23"/>
        <v>122007.10999999999</v>
      </c>
      <c r="J40" s="47">
        <f>(I40/F40)*100</f>
        <v>123.90963086323723</v>
      </c>
      <c r="K40" s="47">
        <f t="shared" si="22"/>
        <v>66.751017893701359</v>
      </c>
    </row>
    <row r="41" spans="1:14" x14ac:dyDescent="0.25">
      <c r="A41" s="5"/>
      <c r="B41" s="10">
        <v>31</v>
      </c>
      <c r="C41" s="10"/>
      <c r="D41" s="10"/>
      <c r="E41" s="11" t="s">
        <v>31</v>
      </c>
      <c r="F41" s="43">
        <f>F42+F44+F46</f>
        <v>75444.84</v>
      </c>
      <c r="G41" s="43">
        <f t="shared" ref="G41:H41" si="24">G42+G44+G46</f>
        <v>145762.16</v>
      </c>
      <c r="H41" s="43">
        <f t="shared" si="24"/>
        <v>146007</v>
      </c>
      <c r="I41" s="44">
        <f>I43+I45+I47</f>
        <v>93173.829999999987</v>
      </c>
      <c r="J41" s="46">
        <f>(I42/F42)*100</f>
        <v>123.92441432028245</v>
      </c>
      <c r="K41" s="46">
        <f t="shared" si="22"/>
        <v>63.81463217516967</v>
      </c>
    </row>
    <row r="42" spans="1:14" x14ac:dyDescent="0.25">
      <c r="A42" s="12"/>
      <c r="B42" s="12"/>
      <c r="C42" s="12">
        <v>311</v>
      </c>
      <c r="D42" s="12"/>
      <c r="E42" s="21" t="s">
        <v>32</v>
      </c>
      <c r="F42" s="20">
        <f>F43</f>
        <v>60658.58</v>
      </c>
      <c r="G42" s="20">
        <f t="shared" ref="G42:H42" si="25">G43</f>
        <v>118652.16</v>
      </c>
      <c r="H42" s="20">
        <f t="shared" si="25"/>
        <v>118897</v>
      </c>
      <c r="I42" s="42">
        <f>I43</f>
        <v>75170.789999999994</v>
      </c>
      <c r="J42" s="45">
        <f>(I43/F43)*100</f>
        <v>123.92441432028245</v>
      </c>
      <c r="K42" s="45">
        <f t="shared" si="22"/>
        <v>63.223453913891845</v>
      </c>
    </row>
    <row r="43" spans="1:14" x14ac:dyDescent="0.25">
      <c r="A43" s="12"/>
      <c r="B43" s="12"/>
      <c r="C43" s="12"/>
      <c r="D43" s="12">
        <v>3111</v>
      </c>
      <c r="E43" s="12" t="s">
        <v>33</v>
      </c>
      <c r="F43" s="20">
        <v>60658.58</v>
      </c>
      <c r="G43" s="20">
        <v>118652.16</v>
      </c>
      <c r="H43" s="20">
        <v>118897</v>
      </c>
      <c r="I43" s="42">
        <v>75170.789999999994</v>
      </c>
      <c r="J43" s="45">
        <f>(I43/F43)*100</f>
        <v>123.92441432028245</v>
      </c>
      <c r="K43" s="45">
        <f t="shared" si="22"/>
        <v>63.223453913891845</v>
      </c>
    </row>
    <row r="44" spans="1:14" x14ac:dyDescent="0.25">
      <c r="A44" s="12"/>
      <c r="B44" s="12"/>
      <c r="C44" s="12">
        <v>312</v>
      </c>
      <c r="D44" s="12"/>
      <c r="E44" s="12" t="s">
        <v>34</v>
      </c>
      <c r="F44" s="20">
        <f>F45</f>
        <v>4777.55</v>
      </c>
      <c r="G44" s="20">
        <f t="shared" ref="G44:H44" si="26">G45</f>
        <v>7530</v>
      </c>
      <c r="H44" s="20">
        <f t="shared" si="26"/>
        <v>7530</v>
      </c>
      <c r="I44" s="42">
        <f>I45</f>
        <v>5550</v>
      </c>
      <c r="J44" s="45">
        <f>(I44/F44)*100</f>
        <v>116.16832895521763</v>
      </c>
      <c r="K44" s="45">
        <f t="shared" si="22"/>
        <v>73.705179282868528</v>
      </c>
    </row>
    <row r="45" spans="1:14" x14ac:dyDescent="0.25">
      <c r="A45" s="12"/>
      <c r="B45" s="12"/>
      <c r="C45" s="12"/>
      <c r="D45" s="12">
        <v>3121</v>
      </c>
      <c r="E45" s="12" t="s">
        <v>35</v>
      </c>
      <c r="F45" s="20">
        <v>4777.55</v>
      </c>
      <c r="G45" s="20">
        <v>7530</v>
      </c>
      <c r="H45" s="20">
        <v>7530</v>
      </c>
      <c r="I45" s="42">
        <v>5550</v>
      </c>
      <c r="J45" s="39">
        <v>105.02</v>
      </c>
      <c r="K45" s="45">
        <f t="shared" si="22"/>
        <v>73.705179282868528</v>
      </c>
    </row>
    <row r="46" spans="1:14" x14ac:dyDescent="0.25">
      <c r="A46" s="12"/>
      <c r="B46" s="12"/>
      <c r="C46" s="12">
        <v>313</v>
      </c>
      <c r="D46" s="12"/>
      <c r="E46" s="12" t="s">
        <v>36</v>
      </c>
      <c r="F46" s="20">
        <f>F47</f>
        <v>10008.709999999999</v>
      </c>
      <c r="G46" s="20">
        <f t="shared" ref="G46:H46" si="27">G47</f>
        <v>19580</v>
      </c>
      <c r="H46" s="20">
        <f t="shared" si="27"/>
        <v>19580</v>
      </c>
      <c r="I46" s="42">
        <f>I47</f>
        <v>12453.04</v>
      </c>
      <c r="J46" s="45">
        <f>(I46/F46)*100</f>
        <v>124.42202841325208</v>
      </c>
      <c r="K46" s="45">
        <f t="shared" si="22"/>
        <v>63.600817160367725</v>
      </c>
    </row>
    <row r="47" spans="1:14" x14ac:dyDescent="0.25">
      <c r="A47" s="12"/>
      <c r="B47" s="12"/>
      <c r="C47" s="12"/>
      <c r="D47" s="12">
        <v>3132</v>
      </c>
      <c r="E47" s="12" t="s">
        <v>37</v>
      </c>
      <c r="F47" s="20">
        <v>10008.709999999999</v>
      </c>
      <c r="G47" s="20">
        <v>19580</v>
      </c>
      <c r="H47" s="20">
        <v>19580</v>
      </c>
      <c r="I47" s="42">
        <v>12453.04</v>
      </c>
      <c r="J47" s="45">
        <f>(I47/F47)*100</f>
        <v>124.42202841325208</v>
      </c>
      <c r="K47" s="45">
        <f t="shared" si="22"/>
        <v>63.600817160367725</v>
      </c>
    </row>
    <row r="48" spans="1:14" x14ac:dyDescent="0.25">
      <c r="A48" s="12"/>
      <c r="B48" s="12">
        <v>32</v>
      </c>
      <c r="C48" s="12"/>
      <c r="D48" s="12"/>
      <c r="E48" s="22" t="s">
        <v>38</v>
      </c>
      <c r="F48" s="32">
        <f>F49+F54+F59+F69</f>
        <v>22572.770000000004</v>
      </c>
      <c r="G48" s="32">
        <f t="shared" ref="G48:H48" si="28">G49+G54+G59+G69</f>
        <v>31590</v>
      </c>
      <c r="H48" s="32">
        <f t="shared" si="28"/>
        <v>36172.400000000001</v>
      </c>
      <c r="I48" s="32">
        <f t="shared" ref="I48" si="29">I49+I54+I59+I69</f>
        <v>28102.879999999997</v>
      </c>
      <c r="J48" s="46">
        <f t="shared" ref="J48:J68" si="30">(I48/F48)*100</f>
        <v>124.49903135503526</v>
      </c>
      <c r="K48" s="46">
        <f t="shared" si="22"/>
        <v>77.691499596377326</v>
      </c>
    </row>
    <row r="49" spans="1:11" x14ac:dyDescent="0.25">
      <c r="A49" s="12"/>
      <c r="B49" s="12"/>
      <c r="C49" s="12">
        <v>321</v>
      </c>
      <c r="D49" s="12"/>
      <c r="E49" s="12" t="s">
        <v>39</v>
      </c>
      <c r="F49" s="20">
        <f>F50+F51+F52+F53</f>
        <v>1594.2200000000003</v>
      </c>
      <c r="G49" s="20">
        <f t="shared" ref="G49:H49" si="31">G50+G51+G52+G53</f>
        <v>2747</v>
      </c>
      <c r="H49" s="20">
        <f t="shared" si="31"/>
        <v>4475</v>
      </c>
      <c r="I49" s="20">
        <f t="shared" ref="I49" si="32">I50+I51+I52+I53</f>
        <v>4781.58</v>
      </c>
      <c r="J49" s="45">
        <f t="shared" si="30"/>
        <v>299.93225527217066</v>
      </c>
      <c r="K49" s="45">
        <f t="shared" si="22"/>
        <v>106.8509497206704</v>
      </c>
    </row>
    <row r="50" spans="1:11" x14ac:dyDescent="0.25">
      <c r="A50" s="12"/>
      <c r="B50" s="12"/>
      <c r="C50" s="12"/>
      <c r="D50" s="12">
        <v>3211</v>
      </c>
      <c r="E50" s="12" t="s">
        <v>40</v>
      </c>
      <c r="F50" s="20">
        <v>148.18</v>
      </c>
      <c r="G50" s="20">
        <v>400</v>
      </c>
      <c r="H50" s="20">
        <v>400</v>
      </c>
      <c r="I50" s="42">
        <v>1541.4</v>
      </c>
      <c r="J50" s="45">
        <f t="shared" si="30"/>
        <v>1040.2213524092319</v>
      </c>
      <c r="K50" s="45">
        <f t="shared" si="22"/>
        <v>385.35</v>
      </c>
    </row>
    <row r="51" spans="1:11" x14ac:dyDescent="0.25">
      <c r="A51" s="12"/>
      <c r="B51" s="12"/>
      <c r="C51" s="12"/>
      <c r="D51" s="12">
        <v>3212</v>
      </c>
      <c r="E51" s="12" t="s">
        <v>41</v>
      </c>
      <c r="F51" s="20">
        <v>1366.4</v>
      </c>
      <c r="G51" s="20">
        <v>195</v>
      </c>
      <c r="H51" s="20">
        <v>1950</v>
      </c>
      <c r="I51" s="42">
        <v>1462.64</v>
      </c>
      <c r="J51" s="45">
        <f t="shared" si="30"/>
        <v>107.04332552693208</v>
      </c>
      <c r="K51" s="45">
        <f t="shared" si="22"/>
        <v>75.007179487179485</v>
      </c>
    </row>
    <row r="52" spans="1:11" x14ac:dyDescent="0.25">
      <c r="A52" s="12"/>
      <c r="B52" s="12"/>
      <c r="C52" s="12"/>
      <c r="D52" s="12">
        <v>3213</v>
      </c>
      <c r="E52" s="12" t="s">
        <v>42</v>
      </c>
      <c r="F52" s="20">
        <v>79.64</v>
      </c>
      <c r="G52" s="20">
        <v>2152</v>
      </c>
      <c r="H52" s="20">
        <v>2125</v>
      </c>
      <c r="I52" s="42">
        <v>391.54</v>
      </c>
      <c r="J52" s="45">
        <f t="shared" si="30"/>
        <v>491.63736815670518</v>
      </c>
      <c r="K52" s="45">
        <f t="shared" si="22"/>
        <v>18.425411764705885</v>
      </c>
    </row>
    <row r="53" spans="1:11" x14ac:dyDescent="0.25">
      <c r="A53" s="12"/>
      <c r="B53" s="12"/>
      <c r="C53" s="14"/>
      <c r="D53" s="14">
        <v>3214</v>
      </c>
      <c r="E53" s="12" t="s">
        <v>43</v>
      </c>
      <c r="F53" s="20">
        <v>0</v>
      </c>
      <c r="G53" s="20">
        <v>0</v>
      </c>
      <c r="H53" s="20">
        <v>0</v>
      </c>
      <c r="I53" s="42">
        <v>1386</v>
      </c>
      <c r="J53" s="45">
        <v>0</v>
      </c>
      <c r="K53" s="45">
        <v>0</v>
      </c>
    </row>
    <row r="54" spans="1:11" x14ac:dyDescent="0.25">
      <c r="A54" s="12"/>
      <c r="B54" s="12"/>
      <c r="C54" s="12">
        <v>322</v>
      </c>
      <c r="D54" s="12"/>
      <c r="E54" s="12" t="s">
        <v>44</v>
      </c>
      <c r="F54" s="20">
        <f>F55+F56+F57+F58</f>
        <v>3173.7400000000002</v>
      </c>
      <c r="G54" s="20">
        <f t="shared" ref="G54:I54" si="33">G55+G56+G57+G58</f>
        <v>3300</v>
      </c>
      <c r="H54" s="20">
        <f t="shared" si="33"/>
        <v>3300</v>
      </c>
      <c r="I54" s="20">
        <f t="shared" si="33"/>
        <v>3083.09</v>
      </c>
      <c r="J54" s="39">
        <f t="shared" si="30"/>
        <v>97.14374838518593</v>
      </c>
      <c r="K54" s="45">
        <f>(I54/H54)*100</f>
        <v>93.426969696969692</v>
      </c>
    </row>
    <row r="55" spans="1:11" x14ac:dyDescent="0.25">
      <c r="A55" s="12"/>
      <c r="B55" s="15"/>
      <c r="C55" s="12"/>
      <c r="D55" s="12">
        <v>3221</v>
      </c>
      <c r="E55" s="13" t="s">
        <v>45</v>
      </c>
      <c r="F55" s="20">
        <v>2824.51</v>
      </c>
      <c r="G55" s="20">
        <v>2400</v>
      </c>
      <c r="H55" s="20">
        <v>2400</v>
      </c>
      <c r="I55" s="42">
        <v>1888.69</v>
      </c>
      <c r="J55" s="39">
        <f t="shared" si="30"/>
        <v>66.867881508651053</v>
      </c>
      <c r="K55" s="45">
        <f t="shared" ref="K55:K58" si="34">(I55/H55)*100</f>
        <v>78.695416666666674</v>
      </c>
    </row>
    <row r="56" spans="1:11" x14ac:dyDescent="0.25">
      <c r="A56" s="12"/>
      <c r="B56" s="12"/>
      <c r="C56" s="14"/>
      <c r="D56" s="14">
        <v>3223</v>
      </c>
      <c r="E56" s="21" t="s">
        <v>46</v>
      </c>
      <c r="F56" s="20">
        <v>78.88</v>
      </c>
      <c r="G56" s="20">
        <v>0</v>
      </c>
      <c r="H56" s="20">
        <v>0</v>
      </c>
      <c r="I56" s="42">
        <v>0</v>
      </c>
      <c r="J56" s="39">
        <f t="shared" si="30"/>
        <v>0</v>
      </c>
      <c r="K56" s="45">
        <v>0</v>
      </c>
    </row>
    <row r="57" spans="1:11" x14ac:dyDescent="0.25">
      <c r="A57" s="12"/>
      <c r="B57" s="12"/>
      <c r="C57" s="14"/>
      <c r="D57" s="14">
        <v>3224</v>
      </c>
      <c r="E57" s="21" t="s">
        <v>47</v>
      </c>
      <c r="F57" s="20">
        <v>270.35000000000002</v>
      </c>
      <c r="G57" s="20">
        <v>600</v>
      </c>
      <c r="H57" s="20">
        <v>600</v>
      </c>
      <c r="I57" s="42">
        <v>243.13</v>
      </c>
      <c r="J57" s="39">
        <f t="shared" si="30"/>
        <v>89.931570186794886</v>
      </c>
      <c r="K57" s="45">
        <f t="shared" si="34"/>
        <v>40.521666666666668</v>
      </c>
    </row>
    <row r="58" spans="1:11" x14ac:dyDescent="0.25">
      <c r="A58" s="12"/>
      <c r="B58" s="12"/>
      <c r="C58" s="14"/>
      <c r="D58" s="14">
        <v>3225</v>
      </c>
      <c r="E58" s="21" t="s">
        <v>136</v>
      </c>
      <c r="F58" s="20">
        <v>0</v>
      </c>
      <c r="G58" s="20">
        <v>300</v>
      </c>
      <c r="H58" s="20">
        <v>300</v>
      </c>
      <c r="I58" s="42">
        <v>951.27</v>
      </c>
      <c r="J58" s="39">
        <f>(I57/F57)*100</f>
        <v>89.931570186794886</v>
      </c>
      <c r="K58" s="45">
        <f t="shared" si="34"/>
        <v>317.09000000000003</v>
      </c>
    </row>
    <row r="59" spans="1:11" x14ac:dyDescent="0.25">
      <c r="A59" s="12"/>
      <c r="B59" s="12"/>
      <c r="C59" s="14">
        <v>323</v>
      </c>
      <c r="D59" s="14"/>
      <c r="E59" s="21" t="s">
        <v>48</v>
      </c>
      <c r="F59" s="20">
        <f>F60+F61+F62+F63+F64+F65+F66+F67+F68</f>
        <v>16741.960000000003</v>
      </c>
      <c r="G59" s="20">
        <f t="shared" ref="G59:I59" si="35">G60+G61+G62+G63+G64+G65+G66+G67+G68</f>
        <v>22443</v>
      </c>
      <c r="H59" s="20">
        <f t="shared" si="35"/>
        <v>25297.4</v>
      </c>
      <c r="I59" s="20">
        <f t="shared" si="35"/>
        <v>19014.68</v>
      </c>
      <c r="J59" s="45">
        <f t="shared" si="30"/>
        <v>113.57499360887253</v>
      </c>
      <c r="K59" s="45">
        <f>(I59/H59)*100</f>
        <v>75.164562366092952</v>
      </c>
    </row>
    <row r="60" spans="1:11" x14ac:dyDescent="0.25">
      <c r="A60" s="12"/>
      <c r="B60" s="12"/>
      <c r="C60" s="14"/>
      <c r="D60" s="14">
        <v>3231</v>
      </c>
      <c r="E60" s="21" t="s">
        <v>49</v>
      </c>
      <c r="F60" s="20">
        <v>1215.8399999999999</v>
      </c>
      <c r="G60" s="20">
        <v>1200</v>
      </c>
      <c r="H60" s="20">
        <v>1200</v>
      </c>
      <c r="I60" s="42">
        <v>1231.23</v>
      </c>
      <c r="J60" s="45">
        <f t="shared" si="30"/>
        <v>101.26579155151994</v>
      </c>
      <c r="K60" s="45">
        <f t="shared" ref="K60:K68" si="36">(I60/H60)*100</f>
        <v>102.60249999999999</v>
      </c>
    </row>
    <row r="61" spans="1:11" x14ac:dyDescent="0.25">
      <c r="A61" s="12"/>
      <c r="B61" s="12"/>
      <c r="C61" s="14"/>
      <c r="D61" s="14">
        <v>3232</v>
      </c>
      <c r="E61" s="21" t="s">
        <v>50</v>
      </c>
      <c r="F61" s="20">
        <v>89.93</v>
      </c>
      <c r="G61" s="20">
        <v>2500</v>
      </c>
      <c r="H61" s="20">
        <v>2500</v>
      </c>
      <c r="I61" s="42">
        <v>1878.33</v>
      </c>
      <c r="J61" s="45">
        <f t="shared" si="30"/>
        <v>2088.6578449905478</v>
      </c>
      <c r="K61" s="45">
        <f t="shared" si="36"/>
        <v>75.133200000000002</v>
      </c>
    </row>
    <row r="62" spans="1:11" x14ac:dyDescent="0.25">
      <c r="A62" s="12"/>
      <c r="B62" s="12"/>
      <c r="C62" s="14"/>
      <c r="D62" s="14">
        <v>3233</v>
      </c>
      <c r="E62" s="21" t="s">
        <v>51</v>
      </c>
      <c r="F62" s="20">
        <v>500</v>
      </c>
      <c r="G62" s="20">
        <v>470</v>
      </c>
      <c r="H62" s="20">
        <v>470</v>
      </c>
      <c r="I62" s="42">
        <v>298.75</v>
      </c>
      <c r="J62" s="45">
        <f t="shared" si="30"/>
        <v>59.75</v>
      </c>
      <c r="K62" s="45">
        <f t="shared" si="36"/>
        <v>63.563829787234042</v>
      </c>
    </row>
    <row r="63" spans="1:11" x14ac:dyDescent="0.25">
      <c r="A63" s="12"/>
      <c r="B63" s="12"/>
      <c r="C63" s="14"/>
      <c r="D63" s="14">
        <v>3234</v>
      </c>
      <c r="E63" s="21" t="s">
        <v>52</v>
      </c>
      <c r="F63" s="20">
        <v>180.16</v>
      </c>
      <c r="G63" s="20">
        <v>200</v>
      </c>
      <c r="H63" s="20">
        <v>200</v>
      </c>
      <c r="I63" s="42">
        <v>194.16</v>
      </c>
      <c r="J63" s="45">
        <f t="shared" si="30"/>
        <v>107.7708703374778</v>
      </c>
      <c r="K63" s="45">
        <f t="shared" si="36"/>
        <v>97.08</v>
      </c>
    </row>
    <row r="64" spans="1:11" x14ac:dyDescent="0.25">
      <c r="A64" s="12"/>
      <c r="B64" s="12"/>
      <c r="C64" s="14"/>
      <c r="D64" s="14">
        <v>3235</v>
      </c>
      <c r="E64" s="21" t="s">
        <v>135</v>
      </c>
      <c r="F64" s="20">
        <v>15.92</v>
      </c>
      <c r="G64" s="20">
        <v>23</v>
      </c>
      <c r="H64" s="20">
        <v>50</v>
      </c>
      <c r="I64" s="42">
        <v>59.68</v>
      </c>
      <c r="J64" s="45">
        <f t="shared" si="30"/>
        <v>374.8743718592965</v>
      </c>
      <c r="K64" s="45">
        <f t="shared" si="36"/>
        <v>119.36</v>
      </c>
    </row>
    <row r="65" spans="1:11" x14ac:dyDescent="0.25">
      <c r="A65" s="12"/>
      <c r="B65" s="12"/>
      <c r="C65" s="14"/>
      <c r="D65" s="14">
        <v>3236</v>
      </c>
      <c r="E65" s="21" t="s">
        <v>53</v>
      </c>
      <c r="F65" s="20">
        <v>634.29</v>
      </c>
      <c r="G65" s="20">
        <v>0</v>
      </c>
      <c r="H65" s="20">
        <v>0</v>
      </c>
      <c r="I65" s="42">
        <v>840.75</v>
      </c>
      <c r="J65" s="45">
        <f t="shared" si="30"/>
        <v>132.54978006905361</v>
      </c>
      <c r="K65" s="45">
        <v>0</v>
      </c>
    </row>
    <row r="66" spans="1:11" x14ac:dyDescent="0.25">
      <c r="A66" s="12"/>
      <c r="B66" s="12"/>
      <c r="C66" s="14"/>
      <c r="D66" s="14">
        <v>3237</v>
      </c>
      <c r="E66" s="21" t="s">
        <v>54</v>
      </c>
      <c r="F66" s="20">
        <v>11007.9</v>
      </c>
      <c r="G66" s="20">
        <v>11900</v>
      </c>
      <c r="H66" s="20">
        <v>14727.4</v>
      </c>
      <c r="I66" s="42">
        <v>10493.71</v>
      </c>
      <c r="J66" s="45">
        <f t="shared" si="30"/>
        <v>95.328900153526092</v>
      </c>
      <c r="K66" s="45">
        <f t="shared" si="36"/>
        <v>71.252970653340029</v>
      </c>
    </row>
    <row r="67" spans="1:11" x14ac:dyDescent="0.25">
      <c r="A67" s="12"/>
      <c r="B67" s="12"/>
      <c r="C67" s="14"/>
      <c r="D67" s="14">
        <v>3238</v>
      </c>
      <c r="E67" s="21" t="s">
        <v>55</v>
      </c>
      <c r="F67" s="20">
        <v>690.1</v>
      </c>
      <c r="G67" s="20">
        <v>2000</v>
      </c>
      <c r="H67" s="20">
        <v>2000</v>
      </c>
      <c r="I67" s="42">
        <v>1145.18</v>
      </c>
      <c r="J67" s="45">
        <f t="shared" si="30"/>
        <v>165.94406607738011</v>
      </c>
      <c r="K67" s="45">
        <f t="shared" si="36"/>
        <v>57.259000000000007</v>
      </c>
    </row>
    <row r="68" spans="1:11" x14ac:dyDescent="0.25">
      <c r="A68" s="12"/>
      <c r="B68" s="12"/>
      <c r="C68" s="14"/>
      <c r="D68" s="14">
        <v>3239</v>
      </c>
      <c r="E68" s="21" t="s">
        <v>56</v>
      </c>
      <c r="F68" s="20">
        <v>2407.8200000000002</v>
      </c>
      <c r="G68" s="20">
        <v>4150</v>
      </c>
      <c r="H68" s="20">
        <v>4150</v>
      </c>
      <c r="I68" s="42">
        <v>2872.89</v>
      </c>
      <c r="J68" s="45">
        <f t="shared" si="30"/>
        <v>119.31498201692816</v>
      </c>
      <c r="K68" s="45">
        <f t="shared" si="36"/>
        <v>69.226265060240962</v>
      </c>
    </row>
    <row r="69" spans="1:11" x14ac:dyDescent="0.25">
      <c r="A69" s="12"/>
      <c r="B69" s="12"/>
      <c r="C69" s="14">
        <v>329</v>
      </c>
      <c r="D69" s="14"/>
      <c r="E69" s="21" t="s">
        <v>57</v>
      </c>
      <c r="F69" s="20">
        <f>F70+F71+F72+F73</f>
        <v>1062.8500000000001</v>
      </c>
      <c r="G69" s="20">
        <f t="shared" ref="G69:I69" si="37">G70+G71+G72+G73</f>
        <v>3100</v>
      </c>
      <c r="H69" s="20">
        <f t="shared" si="37"/>
        <v>3100</v>
      </c>
      <c r="I69" s="20">
        <f t="shared" si="37"/>
        <v>1223.53</v>
      </c>
      <c r="J69" s="45">
        <f>(I69/F69)*100</f>
        <v>115.1178435338947</v>
      </c>
      <c r="K69" s="45">
        <f>(I69/H69)*100</f>
        <v>39.468709677419355</v>
      </c>
    </row>
    <row r="70" spans="1:11" x14ac:dyDescent="0.25">
      <c r="A70" s="12"/>
      <c r="B70" s="12"/>
      <c r="C70" s="14"/>
      <c r="D70" s="12">
        <v>3292</v>
      </c>
      <c r="E70" s="21" t="s">
        <v>58</v>
      </c>
      <c r="F70" s="20">
        <v>804.88</v>
      </c>
      <c r="G70" s="20">
        <v>1400</v>
      </c>
      <c r="H70" s="20">
        <v>1400</v>
      </c>
      <c r="I70" s="42">
        <v>804.88</v>
      </c>
      <c r="J70" s="45">
        <f t="shared" ref="J70:J73" si="38">(I70/F70)*100</f>
        <v>100</v>
      </c>
      <c r="K70" s="45">
        <f t="shared" ref="K70:K73" si="39">(I70/H70)*100</f>
        <v>57.491428571428571</v>
      </c>
    </row>
    <row r="71" spans="1:11" x14ac:dyDescent="0.25">
      <c r="A71" s="12"/>
      <c r="B71" s="12"/>
      <c r="C71" s="14"/>
      <c r="D71" s="12">
        <v>3293</v>
      </c>
      <c r="E71" s="21" t="s">
        <v>59</v>
      </c>
      <c r="F71" s="20">
        <v>234.04</v>
      </c>
      <c r="G71" s="20">
        <v>900</v>
      </c>
      <c r="H71" s="20">
        <v>900</v>
      </c>
      <c r="I71" s="42">
        <v>280.7</v>
      </c>
      <c r="J71" s="45">
        <f t="shared" si="38"/>
        <v>119.93676294650486</v>
      </c>
      <c r="K71" s="45">
        <f t="shared" si="39"/>
        <v>31.18888888888889</v>
      </c>
    </row>
    <row r="72" spans="1:11" x14ac:dyDescent="0.25">
      <c r="A72" s="12"/>
      <c r="B72" s="12"/>
      <c r="C72" s="14"/>
      <c r="D72" s="12">
        <v>3294</v>
      </c>
      <c r="E72" s="21" t="s">
        <v>134</v>
      </c>
      <c r="F72" s="20">
        <v>0</v>
      </c>
      <c r="G72" s="20">
        <v>700</v>
      </c>
      <c r="H72" s="20">
        <v>700</v>
      </c>
      <c r="I72" s="42">
        <v>24.55</v>
      </c>
      <c r="J72" s="45">
        <v>0</v>
      </c>
      <c r="K72" s="45">
        <f t="shared" si="39"/>
        <v>3.5071428571428571</v>
      </c>
    </row>
    <row r="73" spans="1:11" x14ac:dyDescent="0.25">
      <c r="A73" s="12"/>
      <c r="B73" s="12"/>
      <c r="C73" s="14"/>
      <c r="D73" s="12">
        <v>3299</v>
      </c>
      <c r="E73" s="21" t="s">
        <v>57</v>
      </c>
      <c r="F73" s="20">
        <v>23.93</v>
      </c>
      <c r="G73" s="20">
        <v>100</v>
      </c>
      <c r="H73" s="20">
        <v>100</v>
      </c>
      <c r="I73" s="42">
        <v>113.4</v>
      </c>
      <c r="J73" s="45">
        <f t="shared" si="38"/>
        <v>473.88215628917675</v>
      </c>
      <c r="K73" s="45">
        <f t="shared" si="39"/>
        <v>113.4</v>
      </c>
    </row>
    <row r="74" spans="1:11" x14ac:dyDescent="0.25">
      <c r="A74" s="12"/>
      <c r="B74" s="12">
        <v>34</v>
      </c>
      <c r="C74" s="14"/>
      <c r="D74" s="14"/>
      <c r="E74" s="22" t="s">
        <v>60</v>
      </c>
      <c r="F74" s="32">
        <f>F75</f>
        <v>446.97999999999996</v>
      </c>
      <c r="G74" s="32">
        <f t="shared" ref="G74:I74" si="40">G75</f>
        <v>600</v>
      </c>
      <c r="H74" s="32">
        <f t="shared" si="40"/>
        <v>600</v>
      </c>
      <c r="I74" s="32">
        <f t="shared" si="40"/>
        <v>730.40000000000009</v>
      </c>
      <c r="J74" s="45">
        <f>(I74/F74)*100</f>
        <v>163.40775873640882</v>
      </c>
      <c r="K74" s="45">
        <f t="shared" ref="K74:K90" si="41">(I74/H74)*100</f>
        <v>121.73333333333333</v>
      </c>
    </row>
    <row r="75" spans="1:11" x14ac:dyDescent="0.25">
      <c r="A75" s="12"/>
      <c r="B75" s="12"/>
      <c r="C75" s="14">
        <v>343</v>
      </c>
      <c r="D75" s="14"/>
      <c r="E75" s="21" t="s">
        <v>61</v>
      </c>
      <c r="F75" s="20">
        <f>F76+F77</f>
        <v>446.97999999999996</v>
      </c>
      <c r="G75" s="20">
        <f t="shared" ref="G75:I75" si="42">G76+G77</f>
        <v>600</v>
      </c>
      <c r="H75" s="20">
        <f t="shared" si="42"/>
        <v>600</v>
      </c>
      <c r="I75" s="20">
        <f t="shared" si="42"/>
        <v>730.40000000000009</v>
      </c>
      <c r="J75" s="45">
        <f>(I75/F75)*100</f>
        <v>163.40775873640882</v>
      </c>
      <c r="K75" s="45">
        <f t="shared" si="41"/>
        <v>121.73333333333333</v>
      </c>
    </row>
    <row r="76" spans="1:11" x14ac:dyDescent="0.25">
      <c r="A76" s="12"/>
      <c r="B76" s="12"/>
      <c r="C76" s="14"/>
      <c r="D76" s="12">
        <v>3431</v>
      </c>
      <c r="E76" s="21" t="s">
        <v>62</v>
      </c>
      <c r="F76" s="20">
        <v>371.84</v>
      </c>
      <c r="G76" s="20">
        <v>600</v>
      </c>
      <c r="H76" s="20">
        <v>600</v>
      </c>
      <c r="I76" s="42">
        <v>375.86</v>
      </c>
      <c r="J76" s="45">
        <f t="shared" ref="J76:J77" si="43">(I76/F76)*100</f>
        <v>101.08111015490535</v>
      </c>
      <c r="K76" s="45">
        <f t="shared" si="41"/>
        <v>62.643333333333338</v>
      </c>
    </row>
    <row r="77" spans="1:11" x14ac:dyDescent="0.25">
      <c r="A77" s="12"/>
      <c r="B77" s="12"/>
      <c r="C77" s="14"/>
      <c r="D77" s="12">
        <v>3434</v>
      </c>
      <c r="E77" s="21" t="s">
        <v>133</v>
      </c>
      <c r="F77" s="20">
        <v>75.14</v>
      </c>
      <c r="G77" s="20">
        <v>0</v>
      </c>
      <c r="H77" s="20">
        <v>0</v>
      </c>
      <c r="I77" s="42">
        <v>354.54</v>
      </c>
      <c r="J77" s="45">
        <f t="shared" si="43"/>
        <v>471.83923343092891</v>
      </c>
      <c r="K77" s="45">
        <v>0</v>
      </c>
    </row>
    <row r="78" spans="1:11" x14ac:dyDescent="0.25">
      <c r="A78" s="12"/>
      <c r="B78" s="12"/>
      <c r="C78" s="14"/>
      <c r="D78" s="12"/>
      <c r="E78" s="21"/>
      <c r="F78" s="20"/>
      <c r="G78" s="20"/>
      <c r="H78" s="20"/>
      <c r="I78" s="42"/>
      <c r="J78" s="45"/>
      <c r="K78" s="45"/>
    </row>
    <row r="79" spans="1:11" ht="15.75" x14ac:dyDescent="0.25">
      <c r="A79" s="12"/>
      <c r="B79" s="12" t="s">
        <v>141</v>
      </c>
      <c r="C79" s="14"/>
      <c r="D79" s="12"/>
      <c r="E79" s="140" t="s">
        <v>142</v>
      </c>
      <c r="F79" s="141">
        <f>F80</f>
        <v>17597.580000000002</v>
      </c>
      <c r="G79" s="141">
        <f t="shared" ref="G79:K79" si="44">G80</f>
        <v>76310</v>
      </c>
      <c r="H79" s="141">
        <f t="shared" si="44"/>
        <v>23260</v>
      </c>
      <c r="I79" s="141">
        <f t="shared" si="44"/>
        <v>26054.15</v>
      </c>
      <c r="J79" s="141">
        <f t="shared" si="44"/>
        <v>148.05530078567622</v>
      </c>
      <c r="K79" s="141">
        <f t="shared" si="44"/>
        <v>112.01268271711093</v>
      </c>
    </row>
    <row r="80" spans="1:11" ht="15.75" x14ac:dyDescent="0.25">
      <c r="A80" s="12">
        <v>4</v>
      </c>
      <c r="B80" s="12"/>
      <c r="C80" s="14"/>
      <c r="D80" s="14"/>
      <c r="E80" s="23" t="s">
        <v>63</v>
      </c>
      <c r="F80" s="34">
        <f>F81</f>
        <v>17597.580000000002</v>
      </c>
      <c r="G80" s="34">
        <f t="shared" ref="G80:I80" si="45">G81</f>
        <v>76310</v>
      </c>
      <c r="H80" s="34">
        <f t="shared" si="45"/>
        <v>23260</v>
      </c>
      <c r="I80" s="34">
        <f t="shared" si="45"/>
        <v>26054.15</v>
      </c>
      <c r="J80" s="48">
        <f>(I80/F80)*100</f>
        <v>148.05530078567622</v>
      </c>
      <c r="K80" s="48">
        <f t="shared" si="41"/>
        <v>112.01268271711093</v>
      </c>
    </row>
    <row r="81" spans="1:11" x14ac:dyDescent="0.25">
      <c r="A81" s="12"/>
      <c r="B81" s="12">
        <v>42</v>
      </c>
      <c r="C81" s="14"/>
      <c r="D81" s="14"/>
      <c r="E81" s="33" t="s">
        <v>64</v>
      </c>
      <c r="F81" s="43">
        <f>F82+F84+F91</f>
        <v>17597.580000000002</v>
      </c>
      <c r="G81" s="43">
        <f t="shared" ref="G81:I81" si="46">G82+G84+G91</f>
        <v>76310</v>
      </c>
      <c r="H81" s="43">
        <f t="shared" si="46"/>
        <v>23260</v>
      </c>
      <c r="I81" s="43">
        <f t="shared" si="46"/>
        <v>26054.15</v>
      </c>
      <c r="J81" s="87">
        <f>(I81/F81)*100</f>
        <v>148.05530078567622</v>
      </c>
      <c r="K81" s="87">
        <f t="shared" si="41"/>
        <v>112.01268271711093</v>
      </c>
    </row>
    <row r="82" spans="1:11" x14ac:dyDescent="0.25">
      <c r="A82" s="12"/>
      <c r="B82" s="12"/>
      <c r="C82" s="14">
        <v>421</v>
      </c>
      <c r="D82" s="14"/>
      <c r="E82" s="138" t="s">
        <v>139</v>
      </c>
      <c r="F82" s="36">
        <f>F83</f>
        <v>0</v>
      </c>
      <c r="G82" s="36">
        <f t="shared" ref="G82:I82" si="47">G83</f>
        <v>55000</v>
      </c>
      <c r="H82" s="36">
        <f t="shared" si="47"/>
        <v>0</v>
      </c>
      <c r="I82" s="36">
        <f t="shared" si="47"/>
        <v>4200</v>
      </c>
      <c r="J82" s="87">
        <v>0</v>
      </c>
      <c r="K82" s="87">
        <v>0</v>
      </c>
    </row>
    <row r="83" spans="1:11" x14ac:dyDescent="0.25">
      <c r="A83" s="12"/>
      <c r="B83" s="12"/>
      <c r="C83" s="14"/>
      <c r="D83" s="12">
        <v>4212</v>
      </c>
      <c r="E83" s="12" t="s">
        <v>140</v>
      </c>
      <c r="F83" s="20">
        <v>0</v>
      </c>
      <c r="G83" s="20">
        <v>55000</v>
      </c>
      <c r="H83" s="20">
        <v>0</v>
      </c>
      <c r="I83" s="139">
        <v>4200</v>
      </c>
      <c r="J83" s="87">
        <v>0</v>
      </c>
      <c r="K83" s="87">
        <v>0</v>
      </c>
    </row>
    <row r="84" spans="1:11" x14ac:dyDescent="0.25">
      <c r="A84" s="24"/>
      <c r="B84" s="24"/>
      <c r="C84" s="25">
        <v>422</v>
      </c>
      <c r="D84" s="24"/>
      <c r="E84" s="26" t="s">
        <v>65</v>
      </c>
      <c r="F84" s="20">
        <f>F85+F86+F87+F88</f>
        <v>0</v>
      </c>
      <c r="G84" s="20">
        <f>G85+G86+G87+G88</f>
        <v>4060</v>
      </c>
      <c r="H84" s="20">
        <f>H85+H86+H87+H88+H90</f>
        <v>4060</v>
      </c>
      <c r="I84" s="20">
        <f>I85+I86+I87+I88+I90</f>
        <v>0</v>
      </c>
      <c r="J84" s="45">
        <v>0</v>
      </c>
      <c r="K84" s="45">
        <f t="shared" si="41"/>
        <v>0</v>
      </c>
    </row>
    <row r="85" spans="1:11" x14ac:dyDescent="0.25">
      <c r="A85" s="10"/>
      <c r="B85" s="10"/>
      <c r="C85" s="10"/>
      <c r="D85" s="10">
        <v>4221</v>
      </c>
      <c r="E85" s="27" t="s">
        <v>66</v>
      </c>
      <c r="F85" s="20">
        <v>0</v>
      </c>
      <c r="G85" s="20">
        <v>1860</v>
      </c>
      <c r="H85" s="28">
        <v>1860</v>
      </c>
      <c r="I85" s="42">
        <v>0</v>
      </c>
      <c r="J85" s="45">
        <v>0</v>
      </c>
      <c r="K85" s="45">
        <f t="shared" si="41"/>
        <v>0</v>
      </c>
    </row>
    <row r="86" spans="1:11" x14ac:dyDescent="0.25">
      <c r="A86" s="10"/>
      <c r="B86" s="10"/>
      <c r="C86" s="12"/>
      <c r="D86" s="12">
        <v>4222</v>
      </c>
      <c r="E86" s="12" t="s">
        <v>67</v>
      </c>
      <c r="F86" s="20">
        <v>0</v>
      </c>
      <c r="G86" s="20">
        <v>0</v>
      </c>
      <c r="H86" s="28">
        <v>0</v>
      </c>
      <c r="I86" s="42">
        <v>0</v>
      </c>
      <c r="J86" s="45">
        <v>0</v>
      </c>
      <c r="K86" s="45">
        <v>0</v>
      </c>
    </row>
    <row r="87" spans="1:11" x14ac:dyDescent="0.25">
      <c r="A87" s="10"/>
      <c r="B87" s="10"/>
      <c r="C87" s="12"/>
      <c r="D87" s="12">
        <v>4223</v>
      </c>
      <c r="E87" s="12" t="s">
        <v>68</v>
      </c>
      <c r="F87" s="20">
        <v>0</v>
      </c>
      <c r="G87" s="20">
        <v>1000</v>
      </c>
      <c r="H87" s="28">
        <v>1000</v>
      </c>
      <c r="I87" s="42">
        <v>0</v>
      </c>
      <c r="J87" s="45">
        <v>0</v>
      </c>
      <c r="K87" s="45">
        <f t="shared" si="41"/>
        <v>0</v>
      </c>
    </row>
    <row r="88" spans="1:11" x14ac:dyDescent="0.25">
      <c r="A88" s="10"/>
      <c r="B88" s="10"/>
      <c r="C88" s="12"/>
      <c r="D88" s="12">
        <v>4225</v>
      </c>
      <c r="E88" s="12" t="s">
        <v>69</v>
      </c>
      <c r="F88" s="20">
        <v>0</v>
      </c>
      <c r="G88" s="20">
        <v>1200</v>
      </c>
      <c r="H88" s="28">
        <v>0</v>
      </c>
      <c r="I88" s="42">
        <v>0</v>
      </c>
      <c r="J88" s="45">
        <v>0</v>
      </c>
      <c r="K88" s="45">
        <v>0</v>
      </c>
    </row>
    <row r="89" spans="1:11" x14ac:dyDescent="0.25">
      <c r="A89" s="10"/>
      <c r="B89" s="10"/>
      <c r="C89" s="12"/>
      <c r="D89" s="12">
        <v>4226</v>
      </c>
      <c r="E89" s="12" t="s">
        <v>70</v>
      </c>
      <c r="F89" s="20">
        <v>0</v>
      </c>
      <c r="G89" s="20">
        <v>0</v>
      </c>
      <c r="H89" s="28">
        <v>0</v>
      </c>
      <c r="I89" s="42">
        <v>0</v>
      </c>
      <c r="J89" s="45">
        <v>0</v>
      </c>
      <c r="K89" s="45">
        <v>0</v>
      </c>
    </row>
    <row r="90" spans="1:11" x14ac:dyDescent="0.25">
      <c r="A90" s="10"/>
      <c r="B90" s="10"/>
      <c r="C90" s="12"/>
      <c r="D90" s="12">
        <v>4227</v>
      </c>
      <c r="E90" s="12" t="s">
        <v>71</v>
      </c>
      <c r="F90" s="20">
        <v>0</v>
      </c>
      <c r="G90" s="20">
        <v>0</v>
      </c>
      <c r="H90" s="28">
        <v>1200</v>
      </c>
      <c r="I90" s="42">
        <v>0</v>
      </c>
      <c r="J90" s="45">
        <v>0</v>
      </c>
      <c r="K90" s="45">
        <f t="shared" si="41"/>
        <v>0</v>
      </c>
    </row>
    <row r="91" spans="1:11" x14ac:dyDescent="0.25">
      <c r="A91" s="10"/>
      <c r="B91" s="10"/>
      <c r="C91" s="12">
        <v>424</v>
      </c>
      <c r="D91" s="12"/>
      <c r="E91" s="12" t="s">
        <v>137</v>
      </c>
      <c r="F91" s="20">
        <f>F92</f>
        <v>17597.580000000002</v>
      </c>
      <c r="G91" s="20">
        <f t="shared" ref="G91:I91" si="48">G92</f>
        <v>17250</v>
      </c>
      <c r="H91" s="20">
        <f t="shared" si="48"/>
        <v>19200</v>
      </c>
      <c r="I91" s="20">
        <f t="shared" si="48"/>
        <v>21854.15</v>
      </c>
      <c r="J91" s="45">
        <f>(I91/F91)*100</f>
        <v>124.18838272080592</v>
      </c>
      <c r="K91" s="45">
        <f>(I91/H91)*100</f>
        <v>113.82369791666666</v>
      </c>
    </row>
    <row r="92" spans="1:11" x14ac:dyDescent="0.25">
      <c r="A92" s="10"/>
      <c r="B92" s="10"/>
      <c r="C92" s="12"/>
      <c r="D92" s="12">
        <v>4241</v>
      </c>
      <c r="E92" s="12" t="s">
        <v>138</v>
      </c>
      <c r="F92" s="20">
        <v>17597.580000000002</v>
      </c>
      <c r="G92" s="20">
        <v>17250</v>
      </c>
      <c r="H92" s="28">
        <v>19200</v>
      </c>
      <c r="I92" s="42">
        <v>21854.15</v>
      </c>
      <c r="J92" s="45">
        <v>0</v>
      </c>
      <c r="K92" s="45">
        <v>0</v>
      </c>
    </row>
    <row r="93" spans="1:11" ht="15.75" x14ac:dyDescent="0.25">
      <c r="A93" s="181" t="s">
        <v>72</v>
      </c>
      <c r="B93" s="182"/>
      <c r="C93" s="182"/>
      <c r="D93" s="182"/>
      <c r="E93" s="183"/>
      <c r="F93" s="34">
        <f>F39</f>
        <v>116062.17</v>
      </c>
      <c r="G93" s="34">
        <f t="shared" ref="G93:I93" si="49">G39</f>
        <v>254262.16</v>
      </c>
      <c r="H93" s="34">
        <f t="shared" si="49"/>
        <v>206039.4</v>
      </c>
      <c r="I93" s="34">
        <f t="shared" si="49"/>
        <v>148061.25999999998</v>
      </c>
      <c r="J93" s="48">
        <f>(I93/F93)*100</f>
        <v>127.57064597361914</v>
      </c>
      <c r="K93" s="48">
        <f>(I93/H93)*100</f>
        <v>71.860653836110956</v>
      </c>
    </row>
  </sheetData>
  <mergeCells count="13">
    <mergeCell ref="A6:K6"/>
    <mergeCell ref="A1:K1"/>
    <mergeCell ref="A2:K2"/>
    <mergeCell ref="A3:K3"/>
    <mergeCell ref="A4:K4"/>
    <mergeCell ref="A5:K5"/>
    <mergeCell ref="A93:E93"/>
    <mergeCell ref="A7:K7"/>
    <mergeCell ref="A8:E8"/>
    <mergeCell ref="A9:E9"/>
    <mergeCell ref="A36:K36"/>
    <mergeCell ref="A37:E37"/>
    <mergeCell ref="A38:E38"/>
  </mergeCells>
  <pageMargins left="0.23622047244094491" right="0.23622047244094491" top="0.55118110236220474" bottom="0.74803149606299213" header="0.31496062992125984" footer="0.31496062992125984"/>
  <pageSetup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9" workbookViewId="0">
      <selection activeCell="F49" sqref="F49"/>
    </sheetView>
  </sheetViews>
  <sheetFormatPr defaultRowHeight="15" x14ac:dyDescent="0.25"/>
  <cols>
    <col min="1" max="1" width="37.7109375" customWidth="1"/>
    <col min="2" max="2" width="13.85546875" customWidth="1"/>
    <col min="3" max="3" width="15.7109375" customWidth="1"/>
    <col min="4" max="4" width="17" customWidth="1"/>
    <col min="5" max="5" width="15.5703125" customWidth="1"/>
    <col min="6" max="6" width="10.5703125" customWidth="1"/>
    <col min="7" max="7" width="11" customWidth="1"/>
  </cols>
  <sheetData>
    <row r="2" spans="1:8" ht="18" x14ac:dyDescent="0.25">
      <c r="D2" s="53" t="s">
        <v>0</v>
      </c>
    </row>
    <row r="4" spans="1:8" ht="18" x14ac:dyDescent="0.25">
      <c r="C4" s="191" t="s">
        <v>79</v>
      </c>
      <c r="D4" s="191"/>
      <c r="E4" s="191"/>
    </row>
    <row r="6" spans="1:8" ht="15.75" x14ac:dyDescent="0.25">
      <c r="A6" s="192" t="s">
        <v>78</v>
      </c>
      <c r="B6" s="192"/>
      <c r="C6" s="192"/>
      <c r="D6" s="192"/>
      <c r="E6" s="192"/>
      <c r="F6" s="192"/>
      <c r="G6" s="192"/>
      <c r="H6" s="60"/>
    </row>
    <row r="8" spans="1:8" ht="37.5" customHeight="1" x14ac:dyDescent="0.25">
      <c r="A8" s="2" t="s">
        <v>3</v>
      </c>
      <c r="B8" s="2" t="s">
        <v>4</v>
      </c>
      <c r="C8" s="2" t="s">
        <v>5</v>
      </c>
      <c r="D8" s="2" t="s">
        <v>28</v>
      </c>
      <c r="E8" s="2" t="s">
        <v>86</v>
      </c>
      <c r="F8" s="2" t="s">
        <v>8</v>
      </c>
      <c r="G8" s="2" t="s">
        <v>9</v>
      </c>
    </row>
    <row r="9" spans="1:8" x14ac:dyDescent="0.25">
      <c r="A9" s="2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  <c r="G9" s="4" t="s">
        <v>11</v>
      </c>
    </row>
    <row r="10" spans="1:8" ht="15.75" x14ac:dyDescent="0.25">
      <c r="A10" s="9" t="s">
        <v>74</v>
      </c>
      <c r="B10" s="59">
        <f>B11+B13+B15+B17+B19</f>
        <v>122014.26</v>
      </c>
      <c r="C10" s="68">
        <f>C11+C13+C15+C17+C19</f>
        <v>254262</v>
      </c>
      <c r="D10" s="68">
        <f>D11+D13+D15+D17+D19</f>
        <v>254262</v>
      </c>
      <c r="E10" s="69">
        <f>E12+E14+E16+E18+E20</f>
        <v>143267.80000000002</v>
      </c>
      <c r="F10" s="64">
        <f t="shared" ref="F10:F20" si="0">(E10/B10)*100</f>
        <v>117.41889841400508</v>
      </c>
      <c r="G10" s="64">
        <f t="shared" ref="G10:G18" si="1">(E10/D10)*100</f>
        <v>56.346524451156689</v>
      </c>
    </row>
    <row r="11" spans="1:8" x14ac:dyDescent="0.25">
      <c r="A11" s="5" t="s">
        <v>75</v>
      </c>
      <c r="B11" s="20">
        <f>B12</f>
        <v>103305.71</v>
      </c>
      <c r="C11" s="20">
        <f>C12</f>
        <v>171977</v>
      </c>
      <c r="D11" s="20">
        <f>D12</f>
        <v>171977</v>
      </c>
      <c r="E11" s="65">
        <f>E12</f>
        <v>125512.63</v>
      </c>
      <c r="F11" s="64">
        <f>(E11/B11)*100</f>
        <v>121.49631419211968</v>
      </c>
      <c r="G11" s="64">
        <f t="shared" si="1"/>
        <v>72.982218552480859</v>
      </c>
    </row>
    <row r="12" spans="1:8" x14ac:dyDescent="0.25">
      <c r="A12" s="49" t="s">
        <v>76</v>
      </c>
      <c r="B12" s="20">
        <v>103305.71</v>
      </c>
      <c r="C12" s="20">
        <v>171977</v>
      </c>
      <c r="D12" s="20">
        <v>171977</v>
      </c>
      <c r="E12" s="65">
        <v>125512.63</v>
      </c>
      <c r="F12" s="64">
        <f t="shared" si="0"/>
        <v>121.49631419211968</v>
      </c>
      <c r="G12" s="64">
        <f t="shared" si="1"/>
        <v>72.982218552480859</v>
      </c>
    </row>
    <row r="13" spans="1:8" x14ac:dyDescent="0.25">
      <c r="A13" s="5" t="s">
        <v>77</v>
      </c>
      <c r="B13" s="20">
        <f>B14</f>
        <v>910.1</v>
      </c>
      <c r="C13" s="20">
        <f>C14</f>
        <v>12000</v>
      </c>
      <c r="D13" s="20">
        <f>D14</f>
        <v>12000</v>
      </c>
      <c r="E13" s="65">
        <f>E14</f>
        <v>276.08999999999997</v>
      </c>
      <c r="F13" s="64">
        <f t="shared" si="0"/>
        <v>30.336226788265026</v>
      </c>
      <c r="G13" s="64">
        <f t="shared" si="1"/>
        <v>2.3007499999999999</v>
      </c>
    </row>
    <row r="14" spans="1:8" x14ac:dyDescent="0.25">
      <c r="A14" s="52" t="s">
        <v>145</v>
      </c>
      <c r="B14" s="20">
        <v>910.1</v>
      </c>
      <c r="C14" s="20">
        <v>12000</v>
      </c>
      <c r="D14" s="28">
        <v>12000</v>
      </c>
      <c r="E14" s="65">
        <v>276.08999999999997</v>
      </c>
      <c r="F14" s="64">
        <f t="shared" si="0"/>
        <v>30.336226788265026</v>
      </c>
      <c r="G14" s="64">
        <f t="shared" si="1"/>
        <v>2.3007499999999999</v>
      </c>
    </row>
    <row r="15" spans="1:8" x14ac:dyDescent="0.25">
      <c r="A15" s="55" t="s">
        <v>80</v>
      </c>
      <c r="B15" s="20">
        <f>B16</f>
        <v>2177.9499999999998</v>
      </c>
      <c r="C15" s="20">
        <f>C16</f>
        <v>62335</v>
      </c>
      <c r="D15" s="20">
        <f>D16</f>
        <v>62335</v>
      </c>
      <c r="E15" s="151">
        <f>E16</f>
        <v>2162.34</v>
      </c>
      <c r="F15" s="64">
        <v>0</v>
      </c>
      <c r="G15" s="64">
        <f t="shared" si="1"/>
        <v>3.4689019010186897</v>
      </c>
    </row>
    <row r="16" spans="1:8" x14ac:dyDescent="0.25">
      <c r="A16" s="54" t="s">
        <v>144</v>
      </c>
      <c r="B16" s="20">
        <v>2177.9499999999998</v>
      </c>
      <c r="C16" s="20">
        <v>62335</v>
      </c>
      <c r="D16" s="28">
        <v>62335</v>
      </c>
      <c r="E16" s="151">
        <v>2162.34</v>
      </c>
      <c r="F16" s="64">
        <v>0</v>
      </c>
      <c r="G16" s="64">
        <f t="shared" si="1"/>
        <v>3.4689019010186897</v>
      </c>
    </row>
    <row r="17" spans="1:7" x14ac:dyDescent="0.25">
      <c r="A17" s="55" t="s">
        <v>81</v>
      </c>
      <c r="B17" s="20">
        <f>B18</f>
        <v>12490.21</v>
      </c>
      <c r="C17" s="20">
        <f>C18</f>
        <v>7950</v>
      </c>
      <c r="D17" s="20">
        <f>D18</f>
        <v>7950</v>
      </c>
      <c r="E17" s="65">
        <f>E18</f>
        <v>14254.92</v>
      </c>
      <c r="F17" s="64">
        <f t="shared" si="0"/>
        <v>114.12874563358022</v>
      </c>
      <c r="G17" s="64">
        <f t="shared" si="1"/>
        <v>179.30716981132076</v>
      </c>
    </row>
    <row r="18" spans="1:7" x14ac:dyDescent="0.25">
      <c r="A18" s="54" t="s">
        <v>146</v>
      </c>
      <c r="B18" s="20">
        <v>12490.21</v>
      </c>
      <c r="C18" s="20">
        <v>7950</v>
      </c>
      <c r="D18" s="28">
        <v>7950</v>
      </c>
      <c r="E18" s="65">
        <v>14254.92</v>
      </c>
      <c r="F18" s="64">
        <f t="shared" si="0"/>
        <v>114.12874563358022</v>
      </c>
      <c r="G18" s="64">
        <f t="shared" si="1"/>
        <v>179.30716981132076</v>
      </c>
    </row>
    <row r="19" spans="1:7" x14ac:dyDescent="0.25">
      <c r="A19" s="55" t="s">
        <v>82</v>
      </c>
      <c r="B19" s="20">
        <f>B20</f>
        <v>3130.29</v>
      </c>
      <c r="C19" s="20">
        <f>C20</f>
        <v>0</v>
      </c>
      <c r="D19" s="20">
        <f>D20</f>
        <v>0</v>
      </c>
      <c r="E19" s="45">
        <f>E20</f>
        <v>1061.82</v>
      </c>
      <c r="F19" s="64">
        <f t="shared" si="0"/>
        <v>33.920818837871245</v>
      </c>
      <c r="G19" s="64">
        <v>0</v>
      </c>
    </row>
    <row r="20" spans="1:7" x14ac:dyDescent="0.25">
      <c r="A20" s="54" t="s">
        <v>147</v>
      </c>
      <c r="B20" s="20">
        <v>3130.29</v>
      </c>
      <c r="C20" s="20">
        <v>0</v>
      </c>
      <c r="D20" s="28">
        <v>0</v>
      </c>
      <c r="E20" s="45">
        <v>1061.82</v>
      </c>
      <c r="F20" s="64">
        <f t="shared" si="0"/>
        <v>33.920818837871245</v>
      </c>
      <c r="G20" s="64">
        <v>0</v>
      </c>
    </row>
    <row r="21" spans="1:7" x14ac:dyDescent="0.25">
      <c r="A21" s="54"/>
      <c r="B21" s="7"/>
      <c r="C21" s="7"/>
      <c r="D21" s="51"/>
      <c r="E21" s="8"/>
      <c r="F21" s="8"/>
      <c r="G21" s="8"/>
    </row>
    <row r="22" spans="1:7" ht="15.75" x14ac:dyDescent="0.25">
      <c r="A22" s="9" t="s">
        <v>29</v>
      </c>
      <c r="B22" s="35">
        <f>B23+B25+B27+B29+B31</f>
        <v>98464.589999999982</v>
      </c>
      <c r="C22" s="35">
        <f>C23+C25+C27+C29+C31</f>
        <v>254262</v>
      </c>
      <c r="D22" s="35">
        <f>D23+D25+D27+D29+D31</f>
        <v>254262</v>
      </c>
      <c r="E22" s="89">
        <f>E23+E25+E27+E29+E31</f>
        <v>148061.26</v>
      </c>
      <c r="F22" s="47">
        <f>(E22/B22)*100</f>
        <v>150.3700568905025</v>
      </c>
      <c r="G22" s="47">
        <f>(E22/D22)*100</f>
        <v>58.231768805405451</v>
      </c>
    </row>
    <row r="23" spans="1:7" x14ac:dyDescent="0.25">
      <c r="A23" s="5" t="s">
        <v>75</v>
      </c>
      <c r="B23" s="20">
        <f>B24</f>
        <v>75444.84</v>
      </c>
      <c r="C23" s="20">
        <f>C24</f>
        <v>183977</v>
      </c>
      <c r="D23" s="20">
        <f t="shared" ref="D23:E23" si="2">D24</f>
        <v>183977</v>
      </c>
      <c r="E23" s="20">
        <f t="shared" si="2"/>
        <v>125512.63</v>
      </c>
      <c r="F23" s="155">
        <f t="shared" ref="F23:F27" si="3">(E23/B23)*100</f>
        <v>166.36343850686146</v>
      </c>
      <c r="G23" s="64">
        <f>(E23/D23)*100</f>
        <v>68.221913608766314</v>
      </c>
    </row>
    <row r="24" spans="1:7" x14ac:dyDescent="0.25">
      <c r="A24" s="49" t="s">
        <v>76</v>
      </c>
      <c r="B24" s="20">
        <v>75444.84</v>
      </c>
      <c r="C24" s="20">
        <v>183977</v>
      </c>
      <c r="D24" s="20">
        <v>183977</v>
      </c>
      <c r="E24" s="154">
        <v>125512.63</v>
      </c>
      <c r="F24" s="155">
        <f t="shared" si="3"/>
        <v>166.36343850686146</v>
      </c>
      <c r="G24" s="64">
        <v>88.92</v>
      </c>
    </row>
    <row r="25" spans="1:7" x14ac:dyDescent="0.25">
      <c r="A25" s="56" t="s">
        <v>77</v>
      </c>
      <c r="B25" s="20">
        <f>B26</f>
        <v>2177.9499999999998</v>
      </c>
      <c r="C25" s="131">
        <f>C26</f>
        <v>70285</v>
      </c>
      <c r="D25" s="131">
        <f t="shared" ref="D25:E25" si="4">D26</f>
        <v>70285</v>
      </c>
      <c r="E25" s="131">
        <f t="shared" si="4"/>
        <v>7232.09</v>
      </c>
      <c r="F25" s="155">
        <f t="shared" si="3"/>
        <v>332.05950549828975</v>
      </c>
      <c r="G25" s="64">
        <f>(E25/D25)*100</f>
        <v>10.289663512840578</v>
      </c>
    </row>
    <row r="26" spans="1:7" x14ac:dyDescent="0.25">
      <c r="A26" s="50" t="s">
        <v>143</v>
      </c>
      <c r="B26" s="20">
        <v>2177.9499999999998</v>
      </c>
      <c r="C26" s="131">
        <v>70285</v>
      </c>
      <c r="D26" s="131">
        <v>70285</v>
      </c>
      <c r="E26" s="132">
        <v>7232.09</v>
      </c>
      <c r="F26" s="155">
        <f t="shared" si="3"/>
        <v>332.05950549828975</v>
      </c>
      <c r="G26" s="64">
        <f>(E26/D26)*100</f>
        <v>10.289663512840578</v>
      </c>
    </row>
    <row r="27" spans="1:7" x14ac:dyDescent="0.25">
      <c r="A27" s="5" t="s">
        <v>149</v>
      </c>
      <c r="B27" s="20">
        <f>B28</f>
        <v>10711.51</v>
      </c>
      <c r="C27" s="131">
        <f>C28</f>
        <v>0</v>
      </c>
      <c r="D27" s="131">
        <f>D28</f>
        <v>0</v>
      </c>
      <c r="E27" s="152" t="s">
        <v>155</v>
      </c>
      <c r="F27" s="155">
        <f t="shared" si="3"/>
        <v>0</v>
      </c>
      <c r="G27" s="64">
        <v>0</v>
      </c>
    </row>
    <row r="28" spans="1:7" ht="14.25" customHeight="1" x14ac:dyDescent="0.25">
      <c r="A28" s="52" t="s">
        <v>148</v>
      </c>
      <c r="B28" s="20">
        <v>10711.51</v>
      </c>
      <c r="C28" s="131">
        <v>0</v>
      </c>
      <c r="D28" s="133">
        <v>0</v>
      </c>
      <c r="E28" s="152" t="s">
        <v>155</v>
      </c>
      <c r="F28" s="64">
        <v>92.1</v>
      </c>
      <c r="G28" s="64">
        <v>0</v>
      </c>
    </row>
    <row r="29" spans="1:7" x14ac:dyDescent="0.25">
      <c r="A29" s="5" t="s">
        <v>81</v>
      </c>
      <c r="B29" s="20">
        <f>B30</f>
        <v>7000</v>
      </c>
      <c r="C29" s="20">
        <f t="shared" ref="C29:D29" si="5">C30</f>
        <v>0</v>
      </c>
      <c r="D29" s="20">
        <f t="shared" si="5"/>
        <v>0</v>
      </c>
      <c r="E29" s="65">
        <f>E30</f>
        <v>14254.92</v>
      </c>
      <c r="F29" s="64">
        <f>(E29/B29)*100</f>
        <v>203.64171428571427</v>
      </c>
      <c r="G29" s="64">
        <v>0</v>
      </c>
    </row>
    <row r="30" spans="1:7" x14ac:dyDescent="0.25">
      <c r="A30" s="52" t="s">
        <v>146</v>
      </c>
      <c r="B30" s="20">
        <v>7000</v>
      </c>
      <c r="C30" s="20">
        <v>0</v>
      </c>
      <c r="D30" s="28">
        <v>0</v>
      </c>
      <c r="E30" s="65">
        <v>14254.92</v>
      </c>
      <c r="F30" s="64">
        <v>119.03</v>
      </c>
      <c r="G30" s="64">
        <v>107.74</v>
      </c>
    </row>
    <row r="31" spans="1:7" x14ac:dyDescent="0.25">
      <c r="A31" s="57" t="s">
        <v>82</v>
      </c>
      <c r="B31" s="20">
        <f>B32</f>
        <v>3130.29</v>
      </c>
      <c r="C31" s="20">
        <f t="shared" ref="C31:D31" si="6">C32</f>
        <v>0</v>
      </c>
      <c r="D31" s="20">
        <f t="shared" si="6"/>
        <v>0</v>
      </c>
      <c r="E31" s="65">
        <f>E32</f>
        <v>1061.6199999999999</v>
      </c>
      <c r="F31" s="64">
        <f>(E31/B31)*100</f>
        <v>33.914429653482578</v>
      </c>
      <c r="G31" s="64">
        <v>0</v>
      </c>
    </row>
    <row r="32" spans="1:7" x14ac:dyDescent="0.25">
      <c r="A32" s="58" t="s">
        <v>147</v>
      </c>
      <c r="B32" s="20">
        <v>3130.29</v>
      </c>
      <c r="C32" s="20">
        <v>0</v>
      </c>
      <c r="D32" s="28">
        <v>0</v>
      </c>
      <c r="E32" s="65">
        <v>1061.6199999999999</v>
      </c>
      <c r="F32" s="64">
        <v>33.33</v>
      </c>
      <c r="G32" s="64">
        <v>4</v>
      </c>
    </row>
    <row r="33" spans="1:7" x14ac:dyDescent="0.25">
      <c r="A33" s="57"/>
      <c r="B33" s="20"/>
      <c r="C33" s="7"/>
      <c r="D33" s="51"/>
      <c r="E33" s="8"/>
      <c r="F33" s="8"/>
      <c r="G33" s="8"/>
    </row>
    <row r="38" spans="1:7" ht="15.75" x14ac:dyDescent="0.25">
      <c r="A38" s="192" t="s">
        <v>83</v>
      </c>
      <c r="B38" s="192"/>
      <c r="C38" s="192"/>
      <c r="D38" s="192"/>
    </row>
    <row r="41" spans="1:7" ht="25.5" x14ac:dyDescent="0.25">
      <c r="A41" s="2" t="s">
        <v>3</v>
      </c>
      <c r="B41" s="2" t="s">
        <v>84</v>
      </c>
      <c r="C41" s="2" t="s">
        <v>5</v>
      </c>
      <c r="D41" s="2" t="s">
        <v>6</v>
      </c>
      <c r="E41" s="2" t="s">
        <v>85</v>
      </c>
      <c r="F41" s="2" t="s">
        <v>8</v>
      </c>
      <c r="G41" s="2" t="s">
        <v>9</v>
      </c>
    </row>
    <row r="42" spans="1:7" x14ac:dyDescent="0.25">
      <c r="A42" s="4">
        <v>1</v>
      </c>
      <c r="B42" s="4">
        <v>2</v>
      </c>
      <c r="C42" s="4">
        <v>3</v>
      </c>
      <c r="D42" s="4">
        <v>4</v>
      </c>
      <c r="E42" s="4">
        <v>5</v>
      </c>
      <c r="F42" s="4" t="s">
        <v>10</v>
      </c>
      <c r="G42" s="4" t="s">
        <v>11</v>
      </c>
    </row>
    <row r="43" spans="1:7" ht="15.75" x14ac:dyDescent="0.25">
      <c r="A43" s="9" t="s">
        <v>29</v>
      </c>
      <c r="B43" s="34">
        <f>B44</f>
        <v>116062.17</v>
      </c>
      <c r="C43" s="34">
        <f>C44+C47</f>
        <v>254262</v>
      </c>
      <c r="D43" s="34">
        <f>D44+D47</f>
        <v>254262</v>
      </c>
      <c r="E43" s="66">
        <f>E44</f>
        <v>148061.26</v>
      </c>
      <c r="F43" s="41">
        <v>112.57</v>
      </c>
      <c r="G43" s="41">
        <v>85.02</v>
      </c>
    </row>
    <row r="44" spans="1:7" x14ac:dyDescent="0.25">
      <c r="A44" s="5" t="s">
        <v>150</v>
      </c>
      <c r="B44" s="31">
        <f>B45+B46</f>
        <v>116062.17</v>
      </c>
      <c r="C44" s="31">
        <f t="shared" ref="C44:E44" si="7">C45+C46</f>
        <v>177952</v>
      </c>
      <c r="D44" s="31">
        <f t="shared" si="7"/>
        <v>177952</v>
      </c>
      <c r="E44" s="31">
        <f t="shared" si="7"/>
        <v>148061.26</v>
      </c>
      <c r="F44" s="8">
        <v>112.57</v>
      </c>
      <c r="G44" s="8">
        <v>85.02</v>
      </c>
    </row>
    <row r="45" spans="1:7" x14ac:dyDescent="0.25">
      <c r="A45" s="62" t="s">
        <v>151</v>
      </c>
      <c r="B45" s="20">
        <v>116062.17</v>
      </c>
      <c r="C45" s="20">
        <v>145762</v>
      </c>
      <c r="D45" s="20">
        <v>145762</v>
      </c>
      <c r="E45" s="156">
        <v>148061.26</v>
      </c>
      <c r="F45" s="8">
        <v>112.57</v>
      </c>
      <c r="G45" s="8">
        <v>85.02</v>
      </c>
    </row>
    <row r="46" spans="1:7" x14ac:dyDescent="0.25">
      <c r="A46" s="63" t="s">
        <v>152</v>
      </c>
      <c r="B46" s="20">
        <v>0</v>
      </c>
      <c r="C46" s="20">
        <v>32190</v>
      </c>
      <c r="D46" s="20">
        <v>32190</v>
      </c>
      <c r="E46" s="153" t="s">
        <v>155</v>
      </c>
      <c r="F46" s="64">
        <v>0</v>
      </c>
      <c r="G46" s="67">
        <f>(E46/D46)*100</f>
        <v>0</v>
      </c>
    </row>
    <row r="47" spans="1:7" x14ac:dyDescent="0.25">
      <c r="A47" s="146" t="s">
        <v>153</v>
      </c>
      <c r="B47" s="149">
        <f>B48</f>
        <v>0</v>
      </c>
      <c r="C47" s="148">
        <f>C48</f>
        <v>76310</v>
      </c>
      <c r="D47" s="148">
        <f>D48</f>
        <v>76310</v>
      </c>
      <c r="E47" s="149">
        <f>E48</f>
        <v>0</v>
      </c>
      <c r="F47" s="149">
        <v>0</v>
      </c>
      <c r="G47" s="150">
        <f t="shared" ref="G47:G48" si="8">(E47/D47)*100</f>
        <v>0</v>
      </c>
    </row>
    <row r="48" spans="1:7" x14ac:dyDescent="0.25">
      <c r="A48" s="147" t="s">
        <v>154</v>
      </c>
      <c r="B48" s="64">
        <v>0</v>
      </c>
      <c r="C48" s="88">
        <v>76310</v>
      </c>
      <c r="D48" s="88">
        <v>76310</v>
      </c>
      <c r="E48" s="64">
        <v>0</v>
      </c>
      <c r="F48" s="64">
        <v>0</v>
      </c>
      <c r="G48" s="67">
        <f t="shared" si="8"/>
        <v>0</v>
      </c>
    </row>
  </sheetData>
  <mergeCells count="3">
    <mergeCell ref="C4:E4"/>
    <mergeCell ref="A6:G6"/>
    <mergeCell ref="A38:D38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workbookViewId="0">
      <selection activeCell="G25" sqref="G25"/>
    </sheetView>
  </sheetViews>
  <sheetFormatPr defaultRowHeight="15" x14ac:dyDescent="0.25"/>
  <cols>
    <col min="1" max="1" width="7.42578125" bestFit="1" customWidth="1"/>
    <col min="2" max="3" width="3.42578125" customWidth="1"/>
    <col min="4" max="4" width="3.28515625" customWidth="1"/>
    <col min="5" max="5" width="22.28515625" customWidth="1"/>
    <col min="6" max="6" width="14" customWidth="1"/>
    <col min="7" max="7" width="12.5703125" customWidth="1"/>
    <col min="8" max="8" width="16" customWidth="1"/>
    <col min="9" max="9" width="13" customWidth="1"/>
    <col min="10" max="10" width="9.28515625" customWidth="1"/>
    <col min="11" max="11" width="9.7109375" customWidth="1"/>
  </cols>
  <sheetData>
    <row r="2" spans="1:11" ht="18" x14ac:dyDescent="0.25">
      <c r="F2" s="191" t="s">
        <v>0</v>
      </c>
      <c r="G2" s="191"/>
    </row>
    <row r="3" spans="1:11" ht="15.75" x14ac:dyDescent="0.25">
      <c r="F3" s="192" t="s">
        <v>89</v>
      </c>
      <c r="G3" s="192"/>
    </row>
    <row r="4" spans="1:11" ht="15.75" x14ac:dyDescent="0.25">
      <c r="F4" s="61"/>
      <c r="G4" s="61"/>
    </row>
    <row r="5" spans="1:11" x14ac:dyDescent="0.25">
      <c r="E5" s="71" t="s">
        <v>90</v>
      </c>
      <c r="F5" s="71"/>
      <c r="G5" s="71"/>
      <c r="H5" s="71"/>
    </row>
    <row r="7" spans="1:11" ht="37.5" customHeight="1" x14ac:dyDescent="0.25">
      <c r="A7" s="185" t="s">
        <v>3</v>
      </c>
      <c r="B7" s="186"/>
      <c r="C7" s="186"/>
      <c r="D7" s="186"/>
      <c r="E7" s="187"/>
      <c r="F7" s="1" t="s">
        <v>4</v>
      </c>
      <c r="G7" s="1" t="s">
        <v>5</v>
      </c>
      <c r="H7" s="1" t="s">
        <v>28</v>
      </c>
      <c r="I7" s="1" t="s">
        <v>7</v>
      </c>
      <c r="J7" s="1" t="s">
        <v>8</v>
      </c>
      <c r="K7" s="1" t="s">
        <v>9</v>
      </c>
    </row>
    <row r="8" spans="1:11" x14ac:dyDescent="0.25">
      <c r="A8" s="185">
        <v>1</v>
      </c>
      <c r="B8" s="186"/>
      <c r="C8" s="186"/>
      <c r="D8" s="186"/>
      <c r="E8" s="187"/>
      <c r="F8" s="3">
        <v>2</v>
      </c>
      <c r="G8" s="3">
        <v>3</v>
      </c>
      <c r="H8" s="3">
        <v>4</v>
      </c>
      <c r="I8" s="3">
        <v>5</v>
      </c>
      <c r="J8" s="3" t="s">
        <v>10</v>
      </c>
      <c r="K8" s="3" t="s">
        <v>11</v>
      </c>
    </row>
    <row r="9" spans="1:11" ht="31.5" customHeight="1" x14ac:dyDescent="0.25">
      <c r="A9" s="5">
        <v>8</v>
      </c>
      <c r="B9" s="5"/>
      <c r="C9" s="5"/>
      <c r="D9" s="5"/>
      <c r="E9" s="5" t="s">
        <v>87</v>
      </c>
      <c r="F9" s="7"/>
      <c r="G9" s="7"/>
      <c r="H9" s="7"/>
      <c r="I9" s="8"/>
      <c r="J9" s="8"/>
      <c r="K9" s="8"/>
    </row>
    <row r="10" spans="1:11" x14ac:dyDescent="0.25">
      <c r="A10" s="12"/>
      <c r="B10" s="12"/>
      <c r="C10" s="12"/>
      <c r="D10" s="14"/>
      <c r="E10" s="62"/>
      <c r="F10" s="7"/>
      <c r="G10" s="7"/>
      <c r="H10" s="7"/>
      <c r="I10" s="8"/>
      <c r="J10" s="8"/>
      <c r="K10" s="8"/>
    </row>
    <row r="11" spans="1:11" ht="42" customHeight="1" x14ac:dyDescent="0.25">
      <c r="A11" s="24">
        <v>5</v>
      </c>
      <c r="B11" s="24"/>
      <c r="C11" s="24"/>
      <c r="D11" s="24"/>
      <c r="E11" s="70" t="s">
        <v>88</v>
      </c>
      <c r="F11" s="7"/>
      <c r="G11" s="7"/>
      <c r="H11" s="7"/>
      <c r="I11" s="8"/>
      <c r="J11" s="8"/>
      <c r="K11" s="8"/>
    </row>
    <row r="15" spans="1:11" x14ac:dyDescent="0.25">
      <c r="E15" s="71" t="s">
        <v>91</v>
      </c>
    </row>
    <row r="17" spans="1:13" ht="38.25" x14ac:dyDescent="0.25">
      <c r="A17" s="185" t="s">
        <v>3</v>
      </c>
      <c r="B17" s="186"/>
      <c r="C17" s="186"/>
      <c r="D17" s="186"/>
      <c r="E17" s="187"/>
      <c r="F17" s="1" t="s">
        <v>4</v>
      </c>
      <c r="G17" s="1" t="s">
        <v>5</v>
      </c>
      <c r="H17" s="1" t="s">
        <v>28</v>
      </c>
      <c r="I17" s="1" t="s">
        <v>7</v>
      </c>
      <c r="J17" s="1" t="s">
        <v>8</v>
      </c>
      <c r="K17" s="1" t="s">
        <v>9</v>
      </c>
    </row>
    <row r="18" spans="1:13" x14ac:dyDescent="0.25">
      <c r="A18" s="185">
        <v>1</v>
      </c>
      <c r="B18" s="186"/>
      <c r="C18" s="186"/>
      <c r="D18" s="186"/>
      <c r="E18" s="187"/>
      <c r="F18" s="3">
        <v>2</v>
      </c>
      <c r="G18" s="3">
        <v>3</v>
      </c>
      <c r="H18" s="3">
        <v>4</v>
      </c>
      <c r="I18" s="3">
        <v>5</v>
      </c>
      <c r="J18" s="3" t="s">
        <v>10</v>
      </c>
      <c r="K18" s="3" t="s">
        <v>11</v>
      </c>
    </row>
    <row r="19" spans="1:13" ht="33" customHeight="1" x14ac:dyDescent="0.25">
      <c r="A19" s="5">
        <v>8</v>
      </c>
      <c r="B19" s="5"/>
      <c r="C19" s="5"/>
      <c r="D19" s="5"/>
      <c r="E19" s="5" t="s">
        <v>87</v>
      </c>
      <c r="F19" s="7"/>
      <c r="G19" s="7"/>
      <c r="H19" s="7"/>
      <c r="I19" s="8"/>
      <c r="J19" s="8"/>
      <c r="K19" s="8"/>
    </row>
    <row r="20" spans="1:13" x14ac:dyDescent="0.25">
      <c r="A20" s="12"/>
      <c r="B20" s="12"/>
      <c r="C20" s="12"/>
      <c r="D20" s="14"/>
      <c r="E20" s="62"/>
      <c r="F20" s="7"/>
      <c r="G20" s="7"/>
      <c r="H20" s="7"/>
      <c r="I20" s="8"/>
      <c r="J20" s="8"/>
      <c r="K20" s="8"/>
    </row>
    <row r="23" spans="1:13" x14ac:dyDescent="0.25">
      <c r="A23" s="193" t="s">
        <v>156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</row>
  </sheetData>
  <mergeCells count="7">
    <mergeCell ref="A18:E18"/>
    <mergeCell ref="A23:M23"/>
    <mergeCell ref="A7:E7"/>
    <mergeCell ref="A8:E8"/>
    <mergeCell ref="F2:G2"/>
    <mergeCell ref="F3:G3"/>
    <mergeCell ref="A17:E17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workbookViewId="0">
      <selection activeCell="J19" sqref="J19"/>
    </sheetView>
  </sheetViews>
  <sheetFormatPr defaultRowHeight="15" x14ac:dyDescent="0.25"/>
  <cols>
    <col min="1" max="1" width="14.7109375" customWidth="1"/>
    <col min="2" max="2" width="4.5703125" customWidth="1"/>
    <col min="3" max="3" width="6.7109375" customWidth="1"/>
    <col min="4" max="4" width="44.5703125" customWidth="1"/>
    <col min="5" max="5" width="15.5703125" hidden="1" customWidth="1"/>
    <col min="6" max="6" width="14.7109375" customWidth="1"/>
    <col min="7" max="7" width="13" customWidth="1"/>
    <col min="8" max="8" width="12.140625" customWidth="1"/>
  </cols>
  <sheetData>
    <row r="2" spans="1:8" ht="15.75" x14ac:dyDescent="0.25">
      <c r="A2" s="179" t="s">
        <v>112</v>
      </c>
      <c r="B2" s="179"/>
      <c r="C2" s="179"/>
      <c r="D2" s="179"/>
      <c r="E2" s="179"/>
      <c r="F2" s="179"/>
      <c r="G2" s="179"/>
      <c r="H2" s="179"/>
    </row>
    <row r="3" spans="1:8" ht="18" x14ac:dyDescent="0.25">
      <c r="A3" s="30"/>
      <c r="B3" s="30"/>
      <c r="C3" s="30"/>
      <c r="D3" s="30"/>
      <c r="E3" s="30"/>
      <c r="F3" s="30"/>
      <c r="G3" s="30"/>
      <c r="H3" s="107"/>
    </row>
    <row r="4" spans="1:8" ht="15.75" x14ac:dyDescent="0.25">
      <c r="A4" s="205" t="s">
        <v>113</v>
      </c>
      <c r="B4" s="205"/>
      <c r="C4" s="205"/>
      <c r="D4" s="205"/>
      <c r="E4" s="205"/>
      <c r="F4" s="205"/>
      <c r="G4" s="205"/>
      <c r="H4" s="205"/>
    </row>
    <row r="5" spans="1:8" ht="18" x14ac:dyDescent="0.25">
      <c r="A5" s="30"/>
      <c r="B5" s="30"/>
      <c r="C5" s="30"/>
      <c r="D5" s="30"/>
      <c r="E5" s="30"/>
      <c r="F5" s="30"/>
      <c r="G5" s="30"/>
      <c r="H5" s="107"/>
    </row>
    <row r="6" spans="1:8" ht="25.5" x14ac:dyDescent="0.25">
      <c r="A6" s="185" t="s">
        <v>3</v>
      </c>
      <c r="B6" s="186"/>
      <c r="C6" s="186"/>
      <c r="D6" s="187"/>
      <c r="E6" s="2" t="s">
        <v>95</v>
      </c>
      <c r="F6" s="2" t="s">
        <v>124</v>
      </c>
      <c r="G6" s="2" t="s">
        <v>85</v>
      </c>
      <c r="H6" s="2" t="s">
        <v>8</v>
      </c>
    </row>
    <row r="7" spans="1:8" x14ac:dyDescent="0.25">
      <c r="A7" s="188">
        <v>1</v>
      </c>
      <c r="B7" s="189"/>
      <c r="C7" s="189"/>
      <c r="D7" s="190"/>
      <c r="E7" s="4">
        <v>2</v>
      </c>
      <c r="F7" s="4">
        <v>3</v>
      </c>
      <c r="G7" s="4">
        <v>4</v>
      </c>
      <c r="H7" s="4" t="s">
        <v>114</v>
      </c>
    </row>
    <row r="8" spans="1:8" ht="15.75" x14ac:dyDescent="0.25">
      <c r="A8" s="199" t="s">
        <v>158</v>
      </c>
      <c r="B8" s="200"/>
      <c r="C8" s="201"/>
      <c r="D8" s="108" t="s">
        <v>157</v>
      </c>
      <c r="E8" s="109"/>
      <c r="F8" s="7"/>
      <c r="G8" s="7"/>
      <c r="H8" s="7"/>
    </row>
    <row r="9" spans="1:8" x14ac:dyDescent="0.25">
      <c r="A9" s="121"/>
      <c r="B9" s="122"/>
      <c r="C9" s="123"/>
      <c r="D9" s="125" t="s">
        <v>125</v>
      </c>
      <c r="E9" s="126">
        <f>SUM(E11:E15)</f>
        <v>256212</v>
      </c>
      <c r="F9" s="31">
        <f>SUM(F11:F15)</f>
        <v>256212</v>
      </c>
      <c r="G9" s="31">
        <f>SUM(G11:G15)</f>
        <v>129012.88</v>
      </c>
      <c r="H9" s="31">
        <f>(G9/F9)*100</f>
        <v>50.353956879459204</v>
      </c>
    </row>
    <row r="10" spans="1:8" ht="27" customHeight="1" x14ac:dyDescent="0.25">
      <c r="A10" s="121" t="s">
        <v>163</v>
      </c>
      <c r="B10" s="122"/>
      <c r="C10" s="123"/>
      <c r="D10" s="125" t="s">
        <v>159</v>
      </c>
      <c r="E10" s="126"/>
      <c r="F10" s="31"/>
      <c r="G10" s="31"/>
      <c r="H10" s="31"/>
    </row>
    <row r="11" spans="1:8" x14ac:dyDescent="0.25">
      <c r="A11" s="196" t="s">
        <v>115</v>
      </c>
      <c r="B11" s="197"/>
      <c r="C11" s="198"/>
      <c r="D11" s="113" t="s">
        <v>116</v>
      </c>
      <c r="E11" s="124">
        <v>171977</v>
      </c>
      <c r="F11" s="20">
        <v>171977</v>
      </c>
      <c r="G11" s="20">
        <v>125512.63</v>
      </c>
      <c r="H11" s="20">
        <f>(G11/F11)*100</f>
        <v>72.982218552480859</v>
      </c>
    </row>
    <row r="12" spans="1:8" x14ac:dyDescent="0.25">
      <c r="A12" s="195" t="s">
        <v>117</v>
      </c>
      <c r="B12" s="195"/>
      <c r="C12" s="195"/>
      <c r="D12" s="113" t="s">
        <v>167</v>
      </c>
      <c r="E12" s="124">
        <v>12000</v>
      </c>
      <c r="F12" s="20">
        <v>12000</v>
      </c>
      <c r="G12" s="20">
        <v>276.08999999999997</v>
      </c>
      <c r="H12" s="20">
        <f>(G12/F12)*100</f>
        <v>2.3007499999999999</v>
      </c>
    </row>
    <row r="13" spans="1:8" x14ac:dyDescent="0.25">
      <c r="A13" s="196" t="s">
        <v>118</v>
      </c>
      <c r="B13" s="197"/>
      <c r="C13" s="198"/>
      <c r="D13" s="114" t="s">
        <v>164</v>
      </c>
      <c r="E13" s="124">
        <v>62335</v>
      </c>
      <c r="F13" s="20">
        <v>62335</v>
      </c>
      <c r="G13" s="20">
        <v>2162.34</v>
      </c>
      <c r="H13" s="20">
        <f>(G13/F13)*100</f>
        <v>3.4689019010186897</v>
      </c>
    </row>
    <row r="14" spans="1:8" x14ac:dyDescent="0.25">
      <c r="A14" s="110" t="s">
        <v>119</v>
      </c>
      <c r="B14" s="111"/>
      <c r="C14" s="112"/>
      <c r="D14" s="114" t="s">
        <v>165</v>
      </c>
      <c r="E14" s="124">
        <v>9900</v>
      </c>
      <c r="F14" s="20">
        <v>9900</v>
      </c>
      <c r="G14" s="20">
        <v>0</v>
      </c>
      <c r="H14" s="20">
        <f t="shared" ref="H14:H25" si="0">(G14/F14)*100</f>
        <v>0</v>
      </c>
    </row>
    <row r="15" spans="1:8" x14ac:dyDescent="0.25">
      <c r="A15" s="110" t="s">
        <v>120</v>
      </c>
      <c r="B15" s="111"/>
      <c r="C15" s="112"/>
      <c r="D15" s="114" t="s">
        <v>166</v>
      </c>
      <c r="E15" s="124">
        <v>0</v>
      </c>
      <c r="F15" s="20">
        <v>0</v>
      </c>
      <c r="G15" s="20">
        <v>1061.82</v>
      </c>
      <c r="H15" s="20">
        <v>0</v>
      </c>
    </row>
    <row r="16" spans="1:8" x14ac:dyDescent="0.25">
      <c r="A16" s="110"/>
      <c r="B16" s="111"/>
      <c r="C16" s="112"/>
      <c r="D16" s="114"/>
      <c r="E16" s="124"/>
      <c r="F16" s="20"/>
      <c r="G16" s="20"/>
      <c r="H16" s="20"/>
    </row>
    <row r="17" spans="1:8" ht="15.75" x14ac:dyDescent="0.25">
      <c r="A17" s="199" t="s">
        <v>160</v>
      </c>
      <c r="B17" s="200"/>
      <c r="C17" s="201"/>
      <c r="D17" s="108" t="s">
        <v>162</v>
      </c>
      <c r="E17" s="130">
        <f>E19</f>
        <v>21310</v>
      </c>
      <c r="F17" s="35">
        <f>F19</f>
        <v>23260</v>
      </c>
      <c r="G17" s="35">
        <f t="shared" ref="G17:H17" si="1">G19</f>
        <v>26054.15</v>
      </c>
      <c r="H17" s="35">
        <f t="shared" si="1"/>
        <v>112.01268271711093</v>
      </c>
    </row>
    <row r="18" spans="1:8" x14ac:dyDescent="0.25">
      <c r="A18" s="202" t="s">
        <v>161</v>
      </c>
      <c r="B18" s="203"/>
      <c r="C18" s="204"/>
      <c r="D18" s="115"/>
      <c r="E18" s="124"/>
      <c r="F18" s="20"/>
      <c r="G18" s="20"/>
      <c r="H18" s="20"/>
    </row>
    <row r="19" spans="1:8" ht="25.5" x14ac:dyDescent="0.25">
      <c r="A19" s="194">
        <v>4</v>
      </c>
      <c r="B19" s="194"/>
      <c r="C19" s="194"/>
      <c r="D19" s="113" t="s">
        <v>122</v>
      </c>
      <c r="E19" s="124">
        <v>21310</v>
      </c>
      <c r="F19" s="20">
        <v>23260</v>
      </c>
      <c r="G19" s="20">
        <f>G20</f>
        <v>26054.15</v>
      </c>
      <c r="H19" s="20">
        <f t="shared" si="0"/>
        <v>112.01268271711093</v>
      </c>
    </row>
    <row r="20" spans="1:8" ht="24" x14ac:dyDescent="0.25">
      <c r="A20" s="116"/>
      <c r="B20" s="117"/>
      <c r="C20" s="118">
        <v>42</v>
      </c>
      <c r="D20" s="119" t="s">
        <v>123</v>
      </c>
      <c r="E20" s="124">
        <v>21310</v>
      </c>
      <c r="F20" s="20">
        <v>23260</v>
      </c>
      <c r="G20" s="20">
        <f>SUM(G21:G25)</f>
        <v>26054.15</v>
      </c>
      <c r="H20" s="20">
        <f t="shared" si="0"/>
        <v>112.01268271711093</v>
      </c>
    </row>
    <row r="21" spans="1:8" x14ac:dyDescent="0.25">
      <c r="A21" s="116"/>
      <c r="B21" s="117"/>
      <c r="C21" s="118"/>
      <c r="D21" s="120" t="s">
        <v>121</v>
      </c>
      <c r="E21" s="124">
        <v>12000</v>
      </c>
      <c r="F21" s="20">
        <v>13950</v>
      </c>
      <c r="G21" s="20">
        <v>10450.74</v>
      </c>
      <c r="H21" s="20">
        <f t="shared" si="0"/>
        <v>74.915698924731174</v>
      </c>
    </row>
    <row r="22" spans="1:8" x14ac:dyDescent="0.25">
      <c r="A22" s="116"/>
      <c r="B22" s="117"/>
      <c r="C22" s="118"/>
      <c r="D22" s="120" t="s">
        <v>168</v>
      </c>
      <c r="E22" s="124">
        <v>0</v>
      </c>
      <c r="F22" s="20">
        <v>0</v>
      </c>
      <c r="G22" s="20">
        <v>0</v>
      </c>
      <c r="H22" s="20">
        <v>0</v>
      </c>
    </row>
    <row r="23" spans="1:8" x14ac:dyDescent="0.25">
      <c r="A23" s="116"/>
      <c r="B23" s="117"/>
      <c r="C23" s="118"/>
      <c r="D23" s="120" t="s">
        <v>169</v>
      </c>
      <c r="E23" s="124">
        <v>0</v>
      </c>
      <c r="F23" s="20">
        <v>0</v>
      </c>
      <c r="G23" s="20">
        <v>15603.41</v>
      </c>
      <c r="H23" s="20">
        <v>0</v>
      </c>
    </row>
    <row r="24" spans="1:8" x14ac:dyDescent="0.25">
      <c r="A24" s="116"/>
      <c r="B24" s="117"/>
      <c r="C24" s="118"/>
      <c r="D24" s="120" t="s">
        <v>170</v>
      </c>
      <c r="E24" s="124">
        <v>0</v>
      </c>
      <c r="F24" s="20">
        <v>0</v>
      </c>
      <c r="G24" s="20"/>
      <c r="H24" s="20">
        <v>0</v>
      </c>
    </row>
    <row r="25" spans="1:8" x14ac:dyDescent="0.25">
      <c r="A25" s="116"/>
      <c r="B25" s="117"/>
      <c r="C25" s="118"/>
      <c r="D25" s="120" t="s">
        <v>171</v>
      </c>
      <c r="E25" s="124">
        <v>9900</v>
      </c>
      <c r="F25" s="20">
        <v>9900</v>
      </c>
      <c r="G25" s="20">
        <v>0</v>
      </c>
      <c r="H25" s="20">
        <f t="shared" si="0"/>
        <v>0</v>
      </c>
    </row>
    <row r="26" spans="1:8" x14ac:dyDescent="0.25">
      <c r="A26" s="127"/>
      <c r="B26" s="127"/>
      <c r="C26" s="127"/>
      <c r="D26" s="128"/>
      <c r="E26" s="129"/>
      <c r="F26" s="129"/>
      <c r="G26" s="19"/>
      <c r="H26" s="19"/>
    </row>
  </sheetData>
  <mergeCells count="11">
    <mergeCell ref="A11:C11"/>
    <mergeCell ref="A2:H2"/>
    <mergeCell ref="A4:H4"/>
    <mergeCell ref="A6:D6"/>
    <mergeCell ref="A7:D7"/>
    <mergeCell ref="A8:C8"/>
    <mergeCell ref="A19:C19"/>
    <mergeCell ref="A12:C12"/>
    <mergeCell ref="A13:C13"/>
    <mergeCell ref="A17:C17"/>
    <mergeCell ref="A18:C18"/>
  </mergeCells>
  <pageMargins left="0.23622047244094491" right="0.23622047244094491" top="0.74803149606299213" bottom="0.55118110236220474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PH I RH po ekonomskoj klas.</vt:lpstr>
      <vt:lpstr>PH I RH po izvorima finan.</vt:lpstr>
      <vt:lpstr>RAČUN FINANCIRANJA</vt:lpstr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Tudor</dc:creator>
  <cp:lastModifiedBy>HP DESKJET</cp:lastModifiedBy>
  <cp:lastPrinted>2025-03-26T20:22:19Z</cp:lastPrinted>
  <dcterms:created xsi:type="dcterms:W3CDTF">2025-02-19T11:50:37Z</dcterms:created>
  <dcterms:modified xsi:type="dcterms:W3CDTF">2025-03-27T10:19:15Z</dcterms:modified>
</cp:coreProperties>
</file>